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y Drive\Documents DPI Laptop\Projects\_Information_Documentation_FYI\FC1A\_FC1A 2027 CALC\"/>
    </mc:Choice>
  </mc:AlternateContent>
  <xr:revisionPtr revIDLastSave="0" documentId="13_ncr:1_{87826ED3-041F-493D-838E-395C7EB0769D}" xr6:coauthVersionLast="47" xr6:coauthVersionMax="47" xr10:uidLastSave="{00000000-0000-0000-0000-000000000000}"/>
  <bookViews>
    <workbookView xWindow="-108" yWindow="-108" windowWidth="23256" windowHeight="12456" tabRatio="658" xr2:uid="{00000000-000D-0000-FFFF-FFFF00000000}"/>
  </bookViews>
  <sheets>
    <sheet name="Instructions" sheetId="9" r:id="rId1"/>
    <sheet name="FC1A Data" sheetId="1" r:id="rId2"/>
    <sheet name="Meal Equivalents" sheetId="4" r:id="rId3"/>
    <sheet name="FC1A Calculations" sheetId="3" r:id="rId4"/>
    <sheet name="FC1A Summary" sheetId="2" r:id="rId5"/>
  </sheets>
  <definedNames>
    <definedName name="_xlnm._FilterDatabase" localSheetId="1" hidden="1">'FC1A Data'!$A$10:$E$188</definedName>
    <definedName name="ClearData_FC1A">'FC1A Data'!$C$5:$C$7,'FC1A Data'!$E$8,'FC1A Data'!$D$13:$D$28,'FC1A Data'!$E$32:$E$51,'FC1A Data'!$E$55:$E$62,'FC1A Data'!$E$66:$E$99,'FC1A Data'!$D$103:$D$135,'FC1A Data'!$D$139:$D$180,'FC1A Data'!$D$184:$D$185,'FC1A Data'!$D$6,'FC1A Data'!$C$8</definedName>
    <definedName name="ClearData_MEQ">'Meal Equivalents'!$B$7:$B$8,'Meal Equivalents'!$E$7:$E$8,'Meal Equivalents'!$H$7:$H$8</definedName>
    <definedName name="_xlnm.Print_Area" localSheetId="3">'FC1A Calculations'!$A:$F</definedName>
    <definedName name="_xlnm.Print_Area" localSheetId="1">'FC1A Data'!$A$2:$E$190</definedName>
    <definedName name="_xlnm.Print_Area" localSheetId="4">'FC1A Summary'!$A:$D</definedName>
    <definedName name="_xlnm.Print_Area" localSheetId="2">'Meal Equivalents'!$A$4:$H$26</definedName>
    <definedName name="_xlnm.Print_Titles" localSheetId="1">'FC1A Data'!$2:$10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7" i="2" l="1"/>
  <c r="F46" i="3" l="1"/>
  <c r="D4" i="3" l="1"/>
  <c r="F81" i="3"/>
  <c r="F34" i="3"/>
  <c r="F97" i="3"/>
  <c r="D181" i="1"/>
  <c r="B79" i="3" l="1"/>
  <c r="B45" i="3"/>
  <c r="F99" i="3" l="1"/>
  <c r="H10" i="4"/>
  <c r="B16" i="4" s="1"/>
  <c r="B10" i="4"/>
  <c r="B14" i="4" s="1"/>
  <c r="B59" i="3"/>
  <c r="F79" i="3"/>
  <c r="F80" i="3"/>
  <c r="F51" i="3"/>
  <c r="F50" i="3"/>
  <c r="F49" i="3"/>
  <c r="F33" i="3"/>
  <c r="F24" i="3"/>
  <c r="F20" i="3"/>
  <c r="B19" i="3"/>
  <c r="B20" i="3"/>
  <c r="B21" i="3"/>
  <c r="B22" i="3"/>
  <c r="B23" i="3"/>
  <c r="B17" i="3"/>
  <c r="B16" i="3"/>
  <c r="B15" i="3"/>
  <c r="B39" i="3"/>
  <c r="B38" i="3"/>
  <c r="B46" i="3"/>
  <c r="B9" i="3"/>
  <c r="E63" i="1"/>
  <c r="F44" i="3"/>
  <c r="F8" i="3"/>
  <c r="E52" i="1"/>
  <c r="D29" i="1"/>
  <c r="B68" i="3"/>
  <c r="B69" i="3"/>
  <c r="B70" i="3"/>
  <c r="B71" i="3"/>
  <c r="B72" i="3"/>
  <c r="B73" i="3"/>
  <c r="B74" i="3"/>
  <c r="B75" i="3"/>
  <c r="B76" i="3"/>
  <c r="B77" i="3"/>
  <c r="B78" i="3"/>
  <c r="B80" i="3"/>
  <c r="B81" i="3"/>
  <c r="B82" i="3"/>
  <c r="B83" i="3"/>
  <c r="B84" i="3"/>
  <c r="B85" i="3"/>
  <c r="B86" i="3"/>
  <c r="B87" i="3"/>
  <c r="B88" i="3"/>
  <c r="B89" i="3"/>
  <c r="B90" i="3"/>
  <c r="B91" i="3"/>
  <c r="B92" i="3"/>
  <c r="B93" i="3"/>
  <c r="B94" i="3"/>
  <c r="C39" i="2" s="1"/>
  <c r="B95" i="3"/>
  <c r="B96" i="3"/>
  <c r="B66" i="3"/>
  <c r="F18" i="3"/>
  <c r="B8" i="2"/>
  <c r="G13" i="4"/>
  <c r="B17" i="4" s="1"/>
  <c r="F90" i="3"/>
  <c r="F89" i="3"/>
  <c r="F45" i="3"/>
  <c r="F47" i="3"/>
  <c r="F48" i="3"/>
  <c r="F52" i="3"/>
  <c r="F53" i="3"/>
  <c r="F54" i="3"/>
  <c r="F55" i="3"/>
  <c r="F56" i="3"/>
  <c r="F57" i="3"/>
  <c r="F58" i="3"/>
  <c r="F59" i="3"/>
  <c r="F60" i="3"/>
  <c r="F61" i="3"/>
  <c r="F62" i="3"/>
  <c r="F63" i="3"/>
  <c r="F64" i="3"/>
  <c r="F65" i="3"/>
  <c r="F66" i="3"/>
  <c r="F67" i="3"/>
  <c r="F68" i="3"/>
  <c r="F69" i="3"/>
  <c r="F70" i="3"/>
  <c r="F71" i="3"/>
  <c r="F72" i="3"/>
  <c r="B101" i="3" s="1"/>
  <c r="F73" i="3"/>
  <c r="F74" i="3"/>
  <c r="F75" i="3"/>
  <c r="F76" i="3"/>
  <c r="F77" i="3"/>
  <c r="F78" i="3"/>
  <c r="F82" i="3"/>
  <c r="F83" i="3"/>
  <c r="F84" i="3"/>
  <c r="C40" i="2" s="1"/>
  <c r="F85" i="3"/>
  <c r="F9" i="3"/>
  <c r="F10" i="3"/>
  <c r="F11" i="3"/>
  <c r="F12" i="3"/>
  <c r="F13" i="3"/>
  <c r="F14" i="3"/>
  <c r="F15" i="3"/>
  <c r="F16" i="3"/>
  <c r="F17" i="3"/>
  <c r="F19" i="3"/>
  <c r="F21" i="3"/>
  <c r="F22" i="3"/>
  <c r="F23" i="3"/>
  <c r="F25" i="3"/>
  <c r="F26" i="3"/>
  <c r="F27" i="3"/>
  <c r="F28" i="3"/>
  <c r="F29" i="3"/>
  <c r="F30" i="3"/>
  <c r="F31" i="3"/>
  <c r="F32" i="3"/>
  <c r="F35" i="3"/>
  <c r="F36" i="3"/>
  <c r="F37" i="3"/>
  <c r="F38" i="3"/>
  <c r="F39" i="3"/>
  <c r="F40" i="3"/>
  <c r="E10" i="4"/>
  <c r="B15" i="4" s="1"/>
  <c r="B8" i="3"/>
  <c r="B10" i="3"/>
  <c r="B11" i="3"/>
  <c r="B27" i="3"/>
  <c r="B28" i="3"/>
  <c r="B29" i="3"/>
  <c r="B30" i="3"/>
  <c r="B31" i="3"/>
  <c r="B32" i="3"/>
  <c r="B33" i="3"/>
  <c r="B34" i="3"/>
  <c r="B35" i="3"/>
  <c r="B36" i="3"/>
  <c r="B37" i="3"/>
  <c r="B40" i="3"/>
  <c r="B41" i="3"/>
  <c r="B42" i="3"/>
  <c r="B43" i="3"/>
  <c r="B44" i="3"/>
  <c r="B106" i="3"/>
  <c r="B64" i="3"/>
  <c r="B65" i="3"/>
  <c r="B67" i="3"/>
  <c r="A4" i="3"/>
  <c r="B7" i="2" s="1"/>
  <c r="B12" i="3"/>
  <c r="B13" i="3"/>
  <c r="B14" i="3"/>
  <c r="B18" i="3"/>
  <c r="B58" i="3"/>
  <c r="B57" i="3"/>
  <c r="B56" i="3"/>
  <c r="B55" i="3"/>
  <c r="B54" i="3"/>
  <c r="B53" i="3"/>
  <c r="B52" i="3"/>
  <c r="E100" i="1"/>
  <c r="D186" i="1"/>
  <c r="D136" i="1"/>
  <c r="F91" i="3" l="1"/>
  <c r="B102" i="3"/>
  <c r="B100" i="3"/>
  <c r="D188" i="1"/>
  <c r="B18" i="4"/>
  <c r="C25" i="2" s="1"/>
  <c r="B24" i="3"/>
  <c r="B104" i="3"/>
  <c r="E188" i="1"/>
  <c r="B97" i="3"/>
  <c r="B110" i="3" s="1"/>
  <c r="C20" i="2" s="1"/>
  <c r="F41" i="3"/>
  <c r="B47" i="3"/>
  <c r="B103" i="3"/>
  <c r="B60" i="3"/>
  <c r="F86" i="3"/>
  <c r="C32" i="2" l="1"/>
  <c r="C33" i="2"/>
  <c r="C29" i="2"/>
  <c r="F94" i="3"/>
  <c r="B107" i="3"/>
  <c r="B49" i="3"/>
  <c r="C11" i="2" s="1"/>
  <c r="F107" i="3"/>
  <c r="C31" i="2"/>
  <c r="C21" i="2"/>
  <c r="C30" i="2"/>
  <c r="C19" i="2"/>
  <c r="C41" i="2"/>
  <c r="C34" i="2"/>
  <c r="E190" i="1"/>
  <c r="E7" i="1"/>
  <c r="F106" i="3"/>
  <c r="F93" i="3"/>
  <c r="C26" i="2" s="1"/>
  <c r="F101" i="3"/>
  <c r="F103" i="3" l="1"/>
  <c r="C14" i="2" s="1"/>
  <c r="C13" i="2" s="1"/>
  <c r="C12" i="2"/>
  <c r="C35" i="2"/>
  <c r="B108" i="3"/>
  <c r="C42" i="2" s="1"/>
  <c r="F108" i="3"/>
  <c r="F110" i="3"/>
  <c r="C17" i="2" s="1"/>
  <c r="C38" i="2" l="1"/>
</calcChain>
</file>

<file path=xl/sharedStrings.xml><?xml version="1.0" encoding="utf-8"?>
<sst xmlns="http://schemas.openxmlformats.org/spreadsheetml/2006/main" count="702" uniqueCount="560">
  <si>
    <t>Prepared by the Data and Program Analysis in the Office of School Nutrition, NC DPI</t>
  </si>
  <si>
    <t>Request #351</t>
  </si>
  <si>
    <t>Last Revision of this file:</t>
  </si>
  <si>
    <t>How to use this file</t>
  </si>
  <si>
    <t xml:space="preserve">This file has 5 tabs (sheets).  </t>
  </si>
  <si>
    <t>The first tab of this file is called "Instructions". It is the sheet that you are currently on.</t>
  </si>
  <si>
    <t>You can navigate between the tabs (sheets) by clicking on them (on the bottom of this excel file).</t>
  </si>
  <si>
    <t>1.  Enter your school nutrition data into the 2 tabs listed below. Enter the data only into the fields as instructed in the individual tabs.</t>
  </si>
  <si>
    <t xml:space="preserve">     Modifying the tabs or entering information to different fields than intended may impact the calculations in this file.</t>
  </si>
  <si>
    <t xml:space="preserve">1. 1. </t>
  </si>
  <si>
    <t>FC1A Data</t>
  </si>
  <si>
    <t xml:space="preserve">1. 2. </t>
  </si>
  <si>
    <t>Meal Equivalents</t>
  </si>
  <si>
    <t xml:space="preserve">2.  Do not modify or enter any information to the tabs listed below. These tabs automatically updates based on what you </t>
  </si>
  <si>
    <t xml:space="preserve">     enter in tabs "FC1A" and "Meal Equivalents".</t>
  </si>
  <si>
    <t>2. 1.</t>
  </si>
  <si>
    <t>FC1A Calculations</t>
  </si>
  <si>
    <t>2. 2.</t>
  </si>
  <si>
    <t>FC1A Summary</t>
  </si>
  <si>
    <t>ONLY ENTER INFORMATION TO THE YELLOW FILLED CELLS. DO NOT MODIFY ANYTHING ELSE</t>
  </si>
  <si>
    <t>North Carolina Department Of Public Instruction</t>
  </si>
  <si>
    <t>School Food Service Financial Report (FC1A Analysis Tool)</t>
  </si>
  <si>
    <t xml:space="preserve">SFA Name &amp; Number   </t>
  </si>
  <si>
    <t xml:space="preserve">Reporting Year and Period (use the drop down)  </t>
  </si>
  <si>
    <t># Days (Sum of MAX Days across all Programs &amp; Meals in each Month)</t>
  </si>
  <si>
    <r>
      <t xml:space="preserve">Number of Days </t>
    </r>
    <r>
      <rPr>
        <b/>
        <sz val="8"/>
        <rFont val="Arial"/>
        <family val="2"/>
      </rPr>
      <t>(Sum of Maximum Days across all Programs &amp; Meals each month)</t>
    </r>
  </si>
  <si>
    <t>Total Meal Equivalents</t>
  </si>
  <si>
    <t>Total Daily Labor Hours</t>
  </si>
  <si>
    <t>Indirect Cost Rate</t>
  </si>
  <si>
    <t>Line</t>
  </si>
  <si>
    <t>Description</t>
  </si>
  <si>
    <t>Account Code</t>
  </si>
  <si>
    <t> Debits</t>
  </si>
  <si>
    <t> Credits</t>
  </si>
  <si>
    <t>ASSETS</t>
  </si>
  <si>
    <t>Cash on Deposit</t>
  </si>
  <si>
    <t>5-1010-000-000</t>
  </si>
  <si>
    <t>Cash on Deposit - Central Depository</t>
  </si>
  <si>
    <t>5-1020-000-000</t>
  </si>
  <si>
    <t>Petty Cash</t>
  </si>
  <si>
    <t>5-1060-000-000</t>
  </si>
  <si>
    <t>Temporary Investments</t>
  </si>
  <si>
    <t>5-1080-000-000</t>
  </si>
  <si>
    <t>Accounts Receivable - State</t>
  </si>
  <si>
    <t>5-1100-000-000</t>
  </si>
  <si>
    <t>Accounts Receivable - Non-Governmental</t>
  </si>
  <si>
    <t>5-1160-000-000</t>
  </si>
  <si>
    <t>Due From Other Funds</t>
  </si>
  <si>
    <t>5-1300-000-000</t>
  </si>
  <si>
    <t>Inventories of Supplies and Materials</t>
  </si>
  <si>
    <t>5-1410-000-000</t>
  </si>
  <si>
    <t>Inventories of Food</t>
  </si>
  <si>
    <t>5-1420-000-000</t>
  </si>
  <si>
    <t>Inventories of Food USDA Commodities</t>
  </si>
  <si>
    <t>5-1430-000-000</t>
  </si>
  <si>
    <t>Prepayments</t>
  </si>
  <si>
    <t>5-1610-000-000</t>
  </si>
  <si>
    <t>Capital Assets</t>
  </si>
  <si>
    <t>5-1710-000-000</t>
  </si>
  <si>
    <t>Fixed Assets-Accumulated Depreciation</t>
  </si>
  <si>
    <t>5-1720-000-000</t>
  </si>
  <si>
    <t>Investments in Fixed Assets</t>
  </si>
  <si>
    <t>5-1740-000-000</t>
  </si>
  <si>
    <t>Other Post-Employment Benefit Asset</t>
  </si>
  <si>
    <t>5-1800-000-000</t>
  </si>
  <si>
    <t>Deferred Outflows</t>
  </si>
  <si>
    <t>5-1810-000-000</t>
  </si>
  <si>
    <t>Total ASSETS</t>
  </si>
  <si>
    <t>LIABILITIES</t>
  </si>
  <si>
    <t>Accounts Payable</t>
  </si>
  <si>
    <t>5-2010-000-000</t>
  </si>
  <si>
    <t>Due to Other Governmental Units</t>
  </si>
  <si>
    <t>5-2090-000-000</t>
  </si>
  <si>
    <t>Due to Other Funds</t>
  </si>
  <si>
    <t>5-2110-000-000</t>
  </si>
  <si>
    <t>Salaries and Wages Payable</t>
  </si>
  <si>
    <t>5-2160-000-000</t>
  </si>
  <si>
    <t>Other Payables</t>
  </si>
  <si>
    <t>5-2190-000-000</t>
  </si>
  <si>
    <t>Employees' FICA Taxes Payable</t>
  </si>
  <si>
    <t>5-2210-000-000</t>
  </si>
  <si>
    <t>Employer's FICA Taxes Payable</t>
  </si>
  <si>
    <t>5-2220-000-000</t>
  </si>
  <si>
    <t>Federal Withholding Taxes Payable</t>
  </si>
  <si>
    <t>5-2230-000-000</t>
  </si>
  <si>
    <t>State Withholding Taxes Payable</t>
  </si>
  <si>
    <t>5-2240-000-000</t>
  </si>
  <si>
    <t>Employees' Retirement Cont. Payable</t>
  </si>
  <si>
    <t>5-2250-000-000</t>
  </si>
  <si>
    <t>Employer's Retirement Cont. Payable</t>
  </si>
  <si>
    <t>5-2260-000-000</t>
  </si>
  <si>
    <t>Pension Liability</t>
  </si>
  <si>
    <t>5-2265-000-000</t>
  </si>
  <si>
    <t>Other Post-Employment Benefit Liability</t>
  </si>
  <si>
    <t>5-2266-000-000</t>
  </si>
  <si>
    <t>Insurance Deductions Payable</t>
  </si>
  <si>
    <t>5-2270-000-000</t>
  </si>
  <si>
    <t>Annuity Deduction Payable</t>
  </si>
  <si>
    <t>5-2280-000-000</t>
  </si>
  <si>
    <t>Other Deductions Payable</t>
  </si>
  <si>
    <t>5-2290-000-000</t>
  </si>
  <si>
    <t xml:space="preserve">Deferred Revenues </t>
  </si>
  <si>
    <t>5-2410-000-000</t>
  </si>
  <si>
    <t>Long-Term Obligations</t>
  </si>
  <si>
    <t>5-2510-000-000</t>
  </si>
  <si>
    <t>34-2</t>
  </si>
  <si>
    <t>Sick Leave Accrual (GASB 101)</t>
  </si>
  <si>
    <t>5-2530-000-000</t>
  </si>
  <si>
    <t>Deferred Inflows</t>
  </si>
  <si>
    <t>5-2610-000-000</t>
  </si>
  <si>
    <t>Total LIABILITIES</t>
  </si>
  <si>
    <t>OTHER LIABILITIES AND RESERVES</t>
  </si>
  <si>
    <t>Fund Equity - Available for Appropriation</t>
  </si>
  <si>
    <t>5-2910-000-000</t>
  </si>
  <si>
    <t>Fund Equity - Reserved by State Statute</t>
  </si>
  <si>
    <t>5-2920-000-000</t>
  </si>
  <si>
    <t>Fund Equity - Reserved for Inventories</t>
  </si>
  <si>
    <t>5-2930-000-000</t>
  </si>
  <si>
    <t>Fund Equity - Reserved for Encumbrances</t>
  </si>
  <si>
    <t>5-2940-000-000</t>
  </si>
  <si>
    <t>Fund Equity - Contributed Capital</t>
  </si>
  <si>
    <t>5-2950-000-000</t>
  </si>
  <si>
    <t>Fund Equity - Results of Operation</t>
  </si>
  <si>
    <t>5-2960-000-000</t>
  </si>
  <si>
    <t>Reserve for Depreciation</t>
  </si>
  <si>
    <t>5-2970-000-000</t>
  </si>
  <si>
    <t>Fund Equity - Pension and OPEB Net Effects</t>
  </si>
  <si>
    <t>5-2980-000-000</t>
  </si>
  <si>
    <t>Total OTHER LIABILITIES AND RESERVES</t>
  </si>
  <si>
    <t>REVENUES</t>
  </si>
  <si>
    <t>Sales and Use Tax Revenue</t>
  </si>
  <si>
    <t>5-3250-035-000</t>
  </si>
  <si>
    <t>USDA Grants-Regular</t>
  </si>
  <si>
    <t>5-3811-035-000</t>
  </si>
  <si>
    <t>USDA Grants- Cash in Lieu of Commodities</t>
  </si>
  <si>
    <t>5-3812-035-000</t>
  </si>
  <si>
    <t>USDA Grants-Summer Feeding Program</t>
  </si>
  <si>
    <t>5-3814-035-000</t>
  </si>
  <si>
    <t>USDA Grants-Commodity Foods Used</t>
  </si>
  <si>
    <t>5-3815-035-000</t>
  </si>
  <si>
    <t>USDA Grants- Fresh Fruit &amp; Vegetable</t>
  </si>
  <si>
    <t>5-3816-035-000</t>
  </si>
  <si>
    <t>USDA Grants - Child and Adult Care Food Program (CACFP)</t>
  </si>
  <si>
    <t>5-3817-035-000</t>
  </si>
  <si>
    <t>County Appropriations</t>
  </si>
  <si>
    <t>5-4110-035-000</t>
  </si>
  <si>
    <t>Sales-Breakfast-Full Pay</t>
  </si>
  <si>
    <t>5-4311-035-000</t>
  </si>
  <si>
    <t>Sales-Breakfast-Reduced</t>
  </si>
  <si>
    <t>5-4312-035-000</t>
  </si>
  <si>
    <t>Sales-Breakfast-Adults</t>
  </si>
  <si>
    <t>5-4313-035-000</t>
  </si>
  <si>
    <t>Sales-Lunch-Full Pay</t>
  </si>
  <si>
    <t>5-4314-035-000</t>
  </si>
  <si>
    <t>Sales-Lunch-Reduced</t>
  </si>
  <si>
    <t>5-4315-035-000</t>
  </si>
  <si>
    <t>Sales-Lunch-Adults</t>
  </si>
  <si>
    <t>5-4316-035-000</t>
  </si>
  <si>
    <t>Sales-Special Milk Program</t>
  </si>
  <si>
    <t>5-4317-035-000</t>
  </si>
  <si>
    <t>Sales-Supplemental Sales</t>
  </si>
  <si>
    <t>5-4318-035-000</t>
  </si>
  <si>
    <t>Sales-Other</t>
  </si>
  <si>
    <t>5-4319-035-000</t>
  </si>
  <si>
    <t>Catered Breakfasts</t>
  </si>
  <si>
    <t>5-4321-035-000</t>
  </si>
  <si>
    <t>Catered Lunches</t>
  </si>
  <si>
    <t>5-4322-035-000</t>
  </si>
  <si>
    <t>Suppers and Banquets</t>
  </si>
  <si>
    <t>5-4323-035-000</t>
  </si>
  <si>
    <t>Catered Supplements</t>
  </si>
  <si>
    <t>5-4324-035-000</t>
  </si>
  <si>
    <t>Paid Student Meal Supplement</t>
  </si>
  <si>
    <t>5-4331-035-000</t>
  </si>
  <si>
    <t>Reduced Student Meal Supplement</t>
  </si>
  <si>
    <t>5-4332-035-000</t>
  </si>
  <si>
    <t>State Reimbursement for Breakfast</t>
  </si>
  <si>
    <t>5-4341-035-000</t>
  </si>
  <si>
    <t>State Reimbursement for Lunch</t>
  </si>
  <si>
    <t>5-4342-035-000</t>
  </si>
  <si>
    <t>Local Revenue for Paid Lunch Equity</t>
  </si>
  <si>
    <t>5-4350-035-000</t>
  </si>
  <si>
    <t>Rental of School Property</t>
  </si>
  <si>
    <t>5-4420-035-000</t>
  </si>
  <si>
    <t>Contributions and Donations</t>
  </si>
  <si>
    <t>5-4430-035-000</t>
  </si>
  <si>
    <t>Interest Earned on Investments</t>
  </si>
  <si>
    <t>5-4450-035-000</t>
  </si>
  <si>
    <t>Other Local Operating Revenues</t>
  </si>
  <si>
    <t>5-4490-035-000</t>
  </si>
  <si>
    <t>Disposition of School Fixed Assets</t>
  </si>
  <si>
    <t>5-4820-035-000</t>
  </si>
  <si>
    <t>Indirect Cost Allocated</t>
  </si>
  <si>
    <t>5-4880-035-000</t>
  </si>
  <si>
    <t>Transfer from State Public School Fund</t>
  </si>
  <si>
    <t>5-4921-035-000</t>
  </si>
  <si>
    <t>Transfer from Local School Fund</t>
  </si>
  <si>
    <t>5-4922-035-000</t>
  </si>
  <si>
    <t>Total REVENUES</t>
  </si>
  <si>
    <t>SALARY AND FRINGE BENEFIT EXPENDITURES</t>
  </si>
  <si>
    <t>Director and/or Supervisor</t>
  </si>
  <si>
    <t>5-7200-035-113</t>
  </si>
  <si>
    <t>Office Support</t>
  </si>
  <si>
    <t>5-7200-035-151</t>
  </si>
  <si>
    <t>Technician</t>
  </si>
  <si>
    <t>5-7200-035-152</t>
  </si>
  <si>
    <t>Administrative Specialist (Central Support)</t>
  </si>
  <si>
    <t>5-7200-035-153</t>
  </si>
  <si>
    <t>Substitute-Non Teaching</t>
  </si>
  <si>
    <t>5-7200-035-165</t>
  </si>
  <si>
    <t>Driver</t>
  </si>
  <si>
    <t>5-7200-035-171</t>
  </si>
  <si>
    <t>Cafeteria Worker</t>
  </si>
  <si>
    <t>5-7200-035-174</t>
  </si>
  <si>
    <t>Skilled Trades</t>
  </si>
  <si>
    <t>5-7200-035-175</t>
  </si>
  <si>
    <t>Managers</t>
  </si>
  <si>
    <t>5-7200-035-176</t>
  </si>
  <si>
    <t>Work Study Students</t>
  </si>
  <si>
    <t>5-7200-035-177</t>
  </si>
  <si>
    <t>Bonus Pay (Not Subject to Retirement)</t>
  </si>
  <si>
    <t>5-7200-035-180</t>
  </si>
  <si>
    <t>Supplementary Pay</t>
  </si>
  <si>
    <t>5-7200-035-181</t>
  </si>
  <si>
    <t>Employee Allowances Taxable</t>
  </si>
  <si>
    <t>5-7200-035-182</t>
  </si>
  <si>
    <t>Bonus Pay (Subject to Retirement)</t>
  </si>
  <si>
    <t>5-7200-035-183</t>
  </si>
  <si>
    <t>Longevity Pay</t>
  </si>
  <si>
    <t>5-7200-035-184</t>
  </si>
  <si>
    <t>Bonus Leave Payoff</t>
  </si>
  <si>
    <t>5-7200-035-185</t>
  </si>
  <si>
    <t>Salary Differential</t>
  </si>
  <si>
    <t>5-7200-035-187</t>
  </si>
  <si>
    <t>Annual Leave Payoff</t>
  </si>
  <si>
    <t>5-7200-035-188</t>
  </si>
  <si>
    <t>Payments for Short Term Disability-First Six Months</t>
  </si>
  <si>
    <t>5-7200-035-189</t>
  </si>
  <si>
    <t>Staff Development Participant Pay</t>
  </si>
  <si>
    <t>5-7200-035-196</t>
  </si>
  <si>
    <t>Overtime Pay</t>
  </si>
  <si>
    <t>5-7200-035-199</t>
  </si>
  <si>
    <r>
      <rPr>
        <strike/>
        <sz val="9"/>
        <rFont val="Arial"/>
        <family val="2"/>
      </rPr>
      <t>Employer's Social Security Cost-Installment Accrual</t>
    </r>
    <r>
      <rPr>
        <sz val="9"/>
        <rFont val="Arial"/>
        <family val="2"/>
      </rPr>
      <t xml:space="preserve">
(Do not use - no longer applicable)</t>
    </r>
  </si>
  <si>
    <t>5-7200-035-210</t>
  </si>
  <si>
    <t>Employer's Social Security Cost-Regular</t>
  </si>
  <si>
    <t>5-7200-035-211</t>
  </si>
  <si>
    <r>
      <rPr>
        <strike/>
        <sz val="9"/>
        <rFont val="Arial"/>
        <family val="2"/>
      </rPr>
      <t>Employer's Retirement Cost-Installment Accrual</t>
    </r>
    <r>
      <rPr>
        <sz val="9"/>
        <rFont val="Arial"/>
        <family val="2"/>
      </rPr>
      <t xml:space="preserve">
(Do not use - no longer applicable)</t>
    </r>
  </si>
  <si>
    <t>5-7200-035-220</t>
  </si>
  <si>
    <t>Employer's Retirement Cost-Regular</t>
  </si>
  <si>
    <t>5-7200-035-221</t>
  </si>
  <si>
    <t>Pension Expense</t>
  </si>
  <si>
    <t>5-7200-035-223</t>
  </si>
  <si>
    <t>103-2</t>
  </si>
  <si>
    <t>5-7200-035-224</t>
  </si>
  <si>
    <t>Employer's Hosp. Ins. Cost</t>
  </si>
  <si>
    <t>5-7200-035-231</t>
  </si>
  <si>
    <t>Employer's  Worker's Comp. Ins. Cost</t>
  </si>
  <si>
    <t>5-7200-035-232</t>
  </si>
  <si>
    <t>Employer's Unemployment Ins. Cost</t>
  </si>
  <si>
    <t>5-7200-035-233</t>
  </si>
  <si>
    <t>Employer's Dental Insurance Cost</t>
  </si>
  <si>
    <t>5-7200-035-234</t>
  </si>
  <si>
    <t>Employer's Life Insurance Cost</t>
  </si>
  <si>
    <t>5-7200-035-235</t>
  </si>
  <si>
    <t>Other Insurance Cost</t>
  </si>
  <si>
    <t>5-7200-035-239</t>
  </si>
  <si>
    <t>Total SALARY AND FRINGE BENEFIT EXPENDITURES</t>
  </si>
  <si>
    <t>OPERATING EXPENDITURES</t>
  </si>
  <si>
    <t xml:space="preserve">Contracted Services </t>
  </si>
  <si>
    <t>5-7200-035-311</t>
  </si>
  <si>
    <t>Workshop Expenses/Allowable Travel</t>
  </si>
  <si>
    <t>5-7200-035-312</t>
  </si>
  <si>
    <r>
      <rPr>
        <strike/>
        <sz val="9"/>
        <rFont val="Arial"/>
        <family val="2"/>
      </rPr>
      <t>Contracted Instructional Substitues/Advertising Fees</t>
    </r>
    <r>
      <rPr>
        <sz val="9"/>
        <rFont val="Arial"/>
        <family val="2"/>
      </rPr>
      <t xml:space="preserve">
(Do not use - no longer applicable)</t>
    </r>
  </si>
  <si>
    <t>5-7200-035-313</t>
  </si>
  <si>
    <t>Marketing Cost</t>
  </si>
  <si>
    <t>5-7200-035-314</t>
  </si>
  <si>
    <t>Reproduction Costs</t>
  </si>
  <si>
    <t>5-7200-035-315</t>
  </si>
  <si>
    <t>Commercial Driver's License Medical Exam Expenses</t>
  </si>
  <si>
    <t>5-7200-035-316</t>
  </si>
  <si>
    <t>Other Professional/Technical Contract Services</t>
  </si>
  <si>
    <t>5-7200-035-319</t>
  </si>
  <si>
    <t>Public Utilities - Electric Services</t>
  </si>
  <si>
    <t>5-7200-035-321</t>
  </si>
  <si>
    <t>Contracted Repairs &amp; Main-Equip</t>
  </si>
  <si>
    <t>5-7200-035-326</t>
  </si>
  <si>
    <t>Rentals/Leases</t>
  </si>
  <si>
    <t>5-7200-035-327</t>
  </si>
  <si>
    <t>Other Property Services</t>
  </si>
  <si>
    <t>5-7200-035-329</t>
  </si>
  <si>
    <t>Travel</t>
  </si>
  <si>
    <t>5-7200-035-332</t>
  </si>
  <si>
    <t>Telephone</t>
  </si>
  <si>
    <t>5-7200-035-341</t>
  </si>
  <si>
    <t>Postage</t>
  </si>
  <si>
    <t>5-7200-035-342</t>
  </si>
  <si>
    <t>Mobile Communication Costs</t>
  </si>
  <si>
    <t>5-7200-035-344</t>
  </si>
  <si>
    <t>Security Monitoring</t>
  </si>
  <si>
    <t>5-7200-035-345</t>
  </si>
  <si>
    <t>Membership Dues and Fees</t>
  </si>
  <si>
    <t>5-7200-035-361</t>
  </si>
  <si>
    <t>Bank Service Fee</t>
  </si>
  <si>
    <t>5-7200-035-362</t>
  </si>
  <si>
    <t>Vehicle Liability Insurance</t>
  </si>
  <si>
    <t>5-7200-035-372</t>
  </si>
  <si>
    <t>Supplies and Materials</t>
  </si>
  <si>
    <t>5-7200-035-411</t>
  </si>
  <si>
    <t>Computer Software and Supplies</t>
  </si>
  <si>
    <t>5-7200-035-418</t>
  </si>
  <si>
    <t>Fuel for Facilities</t>
  </si>
  <si>
    <t>5-7200-035-421</t>
  </si>
  <si>
    <t>Repair Parts, Materials, and Related Labor, Grease and Antifreeze</t>
  </si>
  <si>
    <t>5-7200-035-422</t>
  </si>
  <si>
    <t>Gas/Diesel Fuel</t>
  </si>
  <si>
    <t>5-7200-035-423</t>
  </si>
  <si>
    <t>Oil</t>
  </si>
  <si>
    <t>5-7200-035-424</t>
  </si>
  <si>
    <t>Tires and Tubes</t>
  </si>
  <si>
    <t>5-7200-035-425</t>
  </si>
  <si>
    <t>Food Purchases</t>
  </si>
  <si>
    <t>5-7200-035-451</t>
  </si>
  <si>
    <t>USDA Commodity Foods</t>
  </si>
  <si>
    <t>5-7200-035-452</t>
  </si>
  <si>
    <t>Food Processing Supplies</t>
  </si>
  <si>
    <t>5-7200-035-453</t>
  </si>
  <si>
    <t>Inventory Loss</t>
  </si>
  <si>
    <t>5-7200-035-454</t>
  </si>
  <si>
    <t>Meal Sales Discount</t>
  </si>
  <si>
    <t>5-7200-035-455</t>
  </si>
  <si>
    <t>Other Food Purchases</t>
  </si>
  <si>
    <t>5-7200-035-459</t>
  </si>
  <si>
    <t>Furniture and Equipment-Inventoried</t>
  </si>
  <si>
    <t>5-7200-035-461</t>
  </si>
  <si>
    <t>Computer Equipment-Inventoried</t>
  </si>
  <si>
    <t>5-7200-035-462</t>
  </si>
  <si>
    <t>Sales and Use Tax Expense</t>
  </si>
  <si>
    <t>5-7200-035-471</t>
  </si>
  <si>
    <t>Purchase of Furniture and Equipment - Capitalized (FC1-A #12 or #14)</t>
  </si>
  <si>
    <t>5-7200-035-541</t>
  </si>
  <si>
    <t>Purchase of Computer Hardware - Capitalized (FC1-A  #12 or #14)</t>
  </si>
  <si>
    <t>5-7200-035-542</t>
  </si>
  <si>
    <t>Purchase of Vehicles (FC1-A #12 or #14)</t>
  </si>
  <si>
    <t>5-7200-035-551</t>
  </si>
  <si>
    <t>License and Title Fees</t>
  </si>
  <si>
    <t>5-7200-035-552</t>
  </si>
  <si>
    <t>Depreciation</t>
  </si>
  <si>
    <t>5-7200-035-571</t>
  </si>
  <si>
    <t>Indirect Cost</t>
  </si>
  <si>
    <t>5-8100-035-392</t>
  </si>
  <si>
    <t>Sales and Use Tax Refund (Contra-expenditure)</t>
  </si>
  <si>
    <t>5-8100-035-472</t>
  </si>
  <si>
    <t>Total OPERATING EXPENDITURES</t>
  </si>
  <si>
    <t>MISCELLANEOUS EXPENDITURES</t>
  </si>
  <si>
    <t>Other Accounts</t>
  </si>
  <si>
    <t>5-0000-035-000</t>
  </si>
  <si>
    <t>Total MISCELLANEOUS EXPENDITURES</t>
  </si>
  <si>
    <t>G R A N D   T O T A L S    ( D E B I T S   &amp;  C R E D I T S )</t>
  </si>
  <si>
    <t>Debits and Credits Difference</t>
  </si>
  <si>
    <t>ONLY ENTER INFORMATION TO THE YELLOW FILLED CELLS. IF YOU MODIFY ANYTHING ELSE IN THIS TAB,</t>
  </si>
  <si>
    <t>IT MAY IMPACT THE RESULTS OF DATA IN THIS FILE (IN THIS TAB AND OTHER TABS).</t>
  </si>
  <si>
    <t>MEAL EQUIVALENTS</t>
  </si>
  <si>
    <t>Breakfast</t>
  </si>
  <si>
    <t>Lunch</t>
  </si>
  <si>
    <t>Snacks</t>
  </si>
  <si>
    <t>Regular &amp; SN</t>
  </si>
  <si>
    <t>Regular</t>
  </si>
  <si>
    <r>
      <t xml:space="preserve">Regular </t>
    </r>
    <r>
      <rPr>
        <sz val="6"/>
        <rFont val="Arial"/>
        <family val="2"/>
      </rPr>
      <t>(AE &amp; NAE)</t>
    </r>
  </si>
  <si>
    <t>Other*</t>
  </si>
  <si>
    <t>Total Breakfast</t>
  </si>
  <si>
    <t>Total Lunch</t>
  </si>
  <si>
    <t>Total Snacks</t>
  </si>
  <si>
    <t xml:space="preserve"> </t>
  </si>
  <si>
    <t>Supplemental Sales (FC1A) ***</t>
  </si>
  <si>
    <t>MEQ Rates ***</t>
  </si>
  <si>
    <t>Supplemental Sales</t>
  </si>
  <si>
    <t>Total Equivalents</t>
  </si>
  <si>
    <t>*Other means adults, School Food Service Employees, and any catered "plate" meals</t>
  </si>
  <si>
    <t>AE = Area Eligible</t>
  </si>
  <si>
    <t>NAE= Non Area Eligible</t>
  </si>
  <si>
    <t>*** Supplemental Sales and MEQ Rates</t>
  </si>
  <si>
    <t>FY2026 Supplemental Sales are 5.00 per 1 MEQ</t>
  </si>
  <si>
    <t xml:space="preserve">FY2025 and FY2024 Supplemental Sales were 4.75 per 1 MEQ, for FY2023 the Supplemental Sales were 3.75 and prior to that 3.50; </t>
  </si>
  <si>
    <t>Data in this spreadsheet is pulled from FC1-A and/or Meal Equivalent Tabs</t>
  </si>
  <si>
    <t>DO NOT MODIFY THIS SHEET OR ENTER ANY DATA IN THIS TAB</t>
  </si>
  <si>
    <t>Working Capital Calculation and Indirect Cost</t>
  </si>
  <si>
    <t>Total Expenditures and Average Monthly Cost</t>
  </si>
  <si>
    <t>Assets</t>
  </si>
  <si>
    <t>Salary and Fringe Benefit Expenditures</t>
  </si>
  <si>
    <t>5-1010 Cash on Deposit</t>
  </si>
  <si>
    <t>5-1020 Cash on Deposit - Central Depository</t>
  </si>
  <si>
    <t>5-1060 Petty Cash</t>
  </si>
  <si>
    <t>5-1080 Temporary Investments</t>
  </si>
  <si>
    <t>5-1100 Accounts Receivable- State</t>
  </si>
  <si>
    <t>5-1160 Accounts Receivable-Non-Gov.</t>
  </si>
  <si>
    <t>5-1300 Due From Other Funds</t>
  </si>
  <si>
    <t>5-1410 Inventories of Supplies and Materials</t>
  </si>
  <si>
    <t>5-1420 Inventories of Food</t>
  </si>
  <si>
    <t>5-1430 Inventories of Food USDA Commodities</t>
  </si>
  <si>
    <t>5-1610 Prepayments</t>
  </si>
  <si>
    <t>5-1710 Capital Assets</t>
  </si>
  <si>
    <t>5-1720 Fixed Assets-Accumulated Depreciation</t>
  </si>
  <si>
    <t>5-1740 Investments in Fixed Assets</t>
  </si>
  <si>
    <t>Bonus Pay</t>
  </si>
  <si>
    <t>5-1800 Other Post-Employment Benefit Asset</t>
  </si>
  <si>
    <t>5-1810 Deferred Outflows</t>
  </si>
  <si>
    <t xml:space="preserve">Total Assets  </t>
  </si>
  <si>
    <t>Liabilities</t>
  </si>
  <si>
    <t>Payment for Short Term Disability-1st six month</t>
  </si>
  <si>
    <t>5-2010 Accounts Payable</t>
  </si>
  <si>
    <t>5-2090 Due to Other Governmental Units</t>
  </si>
  <si>
    <t>5-2110 Due to Other Funds</t>
  </si>
  <si>
    <t>Employer's SS Inst.Accrual</t>
  </si>
  <si>
    <t>5-2160 Salaries and Wages Payable</t>
  </si>
  <si>
    <t>Employer's SS Cost</t>
  </si>
  <si>
    <t>5-2190 Other Payables</t>
  </si>
  <si>
    <r>
      <t xml:space="preserve">Employer's Retirement-Inst. </t>
    </r>
    <r>
      <rPr>
        <sz val="7"/>
        <rFont val="Arial"/>
        <family val="2"/>
      </rPr>
      <t>Accrual</t>
    </r>
  </si>
  <si>
    <t>5-2210 Employees' FICA Taxes Payable</t>
  </si>
  <si>
    <t>Employer's Retirement Cost</t>
  </si>
  <si>
    <t>5-2220 Employers' FICA Taxes Payable</t>
  </si>
  <si>
    <t>5-2230 Federal Withholding Taxes Payable</t>
  </si>
  <si>
    <t>5-2240 State Withholding Taxes Payable</t>
  </si>
  <si>
    <t>Employer's Hosp. Ins. Cost</t>
  </si>
  <si>
    <t>5-2250 Employees' Retirement Cont. Pay</t>
  </si>
  <si>
    <t>Employer's Worker's Comp Ins.</t>
  </si>
  <si>
    <t>5-2260 Employers' Retirement Cont. Pay</t>
  </si>
  <si>
    <t>Employer's Unemployment Ins.</t>
  </si>
  <si>
    <t>a</t>
  </si>
  <si>
    <t>Employer's Dental Ins. Cost</t>
  </si>
  <si>
    <t>5-2266 Other Post-Employment Benefit Liability</t>
  </si>
  <si>
    <t>Employer's Life Ins Cost</t>
  </si>
  <si>
    <t>5-2270 Insurance Deductions Payable</t>
  </si>
  <si>
    <t>Other Ins Cost</t>
  </si>
  <si>
    <t>5-2280 Annuity Deduction Payable</t>
  </si>
  <si>
    <t xml:space="preserve">Total Salary and Fringe Benefits  </t>
  </si>
  <si>
    <t>5-2290 Other Deductions Payable</t>
  </si>
  <si>
    <t>5-2410 Deferred Revenues</t>
  </si>
  <si>
    <t>Operating Expenditures</t>
  </si>
  <si>
    <t>5-2510 Long-Term Obligations</t>
  </si>
  <si>
    <t>Contracted Services</t>
  </si>
  <si>
    <t>5-2530 Accumulated Leave (GASB 101)</t>
  </si>
  <si>
    <t>Workshop Expense/Allow Travel</t>
  </si>
  <si>
    <t>5-2610 Deferred Inflows</t>
  </si>
  <si>
    <t>Advertising Fees</t>
  </si>
  <si>
    <t xml:space="preserve">Total Liabilities  </t>
  </si>
  <si>
    <t>Printing &amp; Binding Fees</t>
  </si>
  <si>
    <t>Reproduction Cost</t>
  </si>
  <si>
    <t>Net Cash Resources</t>
  </si>
  <si>
    <t>Other Liabilities</t>
  </si>
  <si>
    <t>5-2910 Fund Equity-Avail. For Approp.</t>
  </si>
  <si>
    <t>Contracted Repairs &amp; Maint-Equip</t>
  </si>
  <si>
    <t>5-2920 Fund Equity-Res.by State Statutes</t>
  </si>
  <si>
    <t>Rental/Leases</t>
  </si>
  <si>
    <t>5-2930 Fund Equity-Res for Inventories</t>
  </si>
  <si>
    <t>5-2940 Fund Equity-Res for Encum.</t>
  </si>
  <si>
    <t>5-2950 Fund Equity-Contributed Capital</t>
  </si>
  <si>
    <t>5-2960 Fund Equity-Result of Operation</t>
  </si>
  <si>
    <t>5-2970 Reserve for Depreciation</t>
  </si>
  <si>
    <t>Mobile Communication</t>
  </si>
  <si>
    <t>5-2980 Fund Equity - Pension and OPEB Net Effects</t>
  </si>
  <si>
    <t xml:space="preserve">Security Monitoring </t>
  </si>
  <si>
    <t xml:space="preserve">Total Other Liabilities  </t>
  </si>
  <si>
    <t>Membership Dues &amp; Fees</t>
  </si>
  <si>
    <t>Bank Service Fees</t>
  </si>
  <si>
    <t>Vehicle Liability Ins</t>
  </si>
  <si>
    <t>Revenue</t>
  </si>
  <si>
    <t>5-3250 Sales and Use Tax Revenue</t>
  </si>
  <si>
    <t>Computer Software &amp; Supplies</t>
  </si>
  <si>
    <t>5-3811 USDA Grants- Regular</t>
  </si>
  <si>
    <t>5-3812 USDA Grants- Commodities in Lieu of</t>
  </si>
  <si>
    <t>Repair Parts, Materials, Rel. Labor</t>
  </si>
  <si>
    <t>5-3814 USDA Grants-Summer Feeding</t>
  </si>
  <si>
    <t>5-3815 USDA Commodities</t>
  </si>
  <si>
    <t>5-3816 USDA Grants-Fresh Fruit &amp; Vegetables</t>
  </si>
  <si>
    <t>Tires &amp; Tubes</t>
  </si>
  <si>
    <t>5-3817 USDA Grants -CACFP</t>
  </si>
  <si>
    <t>5-4110 County Appropriation</t>
  </si>
  <si>
    <t>5-4311 Sales-Breakfast-Full Pay</t>
  </si>
  <si>
    <t>5-4312 Sales-Breakfast-Reduced</t>
  </si>
  <si>
    <t>5-4313 Sales-Breakfast-Adult</t>
  </si>
  <si>
    <t>5-4314 Sales-Lunch-Full Pay</t>
  </si>
  <si>
    <t>5-4315 Sales-Lunch-Reduced</t>
  </si>
  <si>
    <t>Furniture &amp; Equipment-Inventoried</t>
  </si>
  <si>
    <t>5-4316 Sales-Lunch-Adult</t>
  </si>
  <si>
    <t>5-4317 Sales-Special Milk Program</t>
  </si>
  <si>
    <t xml:space="preserve">Sales &amp; Use Tax Refund </t>
  </si>
  <si>
    <t>5-4318 Sales-Supplemental Sales</t>
  </si>
  <si>
    <t>Purchase of Furniture and Equipment - Capitalized  (FC1-A #12 or #14)</t>
  </si>
  <si>
    <t>5-4319 Sales-Other</t>
  </si>
  <si>
    <t>Purchase of Computer Hardware - Capitalized  (FC1-A #12 or #14)</t>
  </si>
  <si>
    <t>5-4321 Catered Breakfast</t>
  </si>
  <si>
    <t>Purchase of Vehicles  (FC1-A #12 or #14)</t>
  </si>
  <si>
    <t>5-4322 Catered Lunch</t>
  </si>
  <si>
    <t>License &amp; Title Fees</t>
  </si>
  <si>
    <t>5-4323 Suppers &amp; Banquets</t>
  </si>
  <si>
    <t>5-4324 Catered Supplements</t>
  </si>
  <si>
    <t>5-4331 Paid Student Meal Supplement</t>
  </si>
  <si>
    <t>Sales &amp; Use Tax Refund (contra-expenditure)</t>
  </si>
  <si>
    <t>5-4332 Reduced Student Meal Supplement</t>
  </si>
  <si>
    <t xml:space="preserve">Total Operating Expenses  </t>
  </si>
  <si>
    <t>5-4341 State Reimbursement K5 Breakfast</t>
  </si>
  <si>
    <t>5-4350 Local Revenue for Paid Lunch Equity</t>
  </si>
  <si>
    <t>Miscellaneous Expenditures</t>
  </si>
  <si>
    <t>5-4420 Rental of School Property</t>
  </si>
  <si>
    <t>Other</t>
  </si>
  <si>
    <t>5-4430 Contributions &amp; Donations</t>
  </si>
  <si>
    <t>5-4450 Interest Earned</t>
  </si>
  <si>
    <t xml:space="preserve">Total Miscellaneous Expenses  </t>
  </si>
  <si>
    <t>5-4490 Misc Revenue</t>
  </si>
  <si>
    <t>5-4820 Disposition of School Fixed Assets</t>
  </si>
  <si>
    <t>Total Expenditures</t>
  </si>
  <si>
    <t>5-4880 Indirect Cost Allocated</t>
  </si>
  <si>
    <t>Adjusted Expenses (Excl. Obj 223, 224, 541, 542, 551)</t>
  </si>
  <si>
    <t>5-4921 Transfer from State Public Sch Fund</t>
  </si>
  <si>
    <t>5-4922 Transfer from Local Sch Fund</t>
  </si>
  <si>
    <t>Number of Months in Operation</t>
  </si>
  <si>
    <t>Total Revenue</t>
  </si>
  <si>
    <t>Days of Operation (Annual Report = 180)</t>
  </si>
  <si>
    <t>Avg Days per Month [20 days flat]</t>
  </si>
  <si>
    <t xml:space="preserve">Months in Operation </t>
  </si>
  <si>
    <t xml:space="preserve">Food </t>
  </si>
  <si>
    <t>Average Monthly Cost (1 Month's Operating Cost)</t>
  </si>
  <si>
    <t>Direct Cost</t>
  </si>
  <si>
    <t>Equipment</t>
  </si>
  <si>
    <t>Number of Months Operating Balance</t>
  </si>
  <si>
    <t>Net Indirect Cost Paid (IC Allocated - IC Paid)</t>
  </si>
  <si>
    <t>Debits Vs. Credits</t>
  </si>
  <si>
    <t>Total Debits (Assets and Expenditures)</t>
  </si>
  <si>
    <t>Total Expenses for Indirect Cost</t>
  </si>
  <si>
    <t>Total Credits (Liability and Revenue)</t>
  </si>
  <si>
    <t>Maximum Indirect Cost  [ IF PY MOB &gt;= 2.00 ]</t>
  </si>
  <si>
    <t>Credits and Debits Difference</t>
  </si>
  <si>
    <t>Revenue Earned (Excludes IC Allocated)</t>
  </si>
  <si>
    <t>Net Profit/Loss</t>
  </si>
  <si>
    <t>DO NOT TO MODIFY OR ENTER ANY DATA IN THIS TAB.</t>
  </si>
  <si>
    <t>The information displayed below is brought from other sheets/tabs in this file.</t>
  </si>
  <si>
    <t>SN Financial Analysis Summary</t>
  </si>
  <si>
    <t>SFA Name/Number</t>
  </si>
  <si>
    <t>Period Covered:</t>
  </si>
  <si>
    <t>NET CASH SUMMARY</t>
  </si>
  <si>
    <t>1 Month's Operating Cost</t>
  </si>
  <si>
    <t>Excess Cash Resources</t>
  </si>
  <si>
    <t>Average # Months Operating Balance</t>
  </si>
  <si>
    <t>FINANCIAL SUMMARY</t>
  </si>
  <si>
    <t>Profit/Loss</t>
  </si>
  <si>
    <t>Percent of Revenue for</t>
  </si>
  <si>
    <t>Target 40.0%  to  45.0%</t>
  </si>
  <si>
    <t>Labor &amp; Benefits</t>
  </si>
  <si>
    <t>Supplies</t>
  </si>
  <si>
    <t>MEAL INFORMATION SUMMARY</t>
  </si>
  <si>
    <t>Cost Per 1 Meal Equivalent</t>
  </si>
  <si>
    <t>MPLH</t>
  </si>
  <si>
    <t>CN DOLLAR ANALYSIS</t>
  </si>
  <si>
    <t>Food</t>
  </si>
  <si>
    <t>Profit</t>
  </si>
  <si>
    <t>INDIRECT COST SUMMARY</t>
  </si>
  <si>
    <t>Maximum Indirect Cost Allowed</t>
  </si>
  <si>
    <t>IC Allocated</t>
  </si>
  <si>
    <t>IC Paid</t>
  </si>
  <si>
    <t>% Indirect Cost 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</si>
</sst>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"/>
    <numFmt numFmtId="165" formatCode="_(* #,##0_);_(* \(#,##0\);_(* &quot;-&quot;??_);_(@_)"/>
    <numFmt numFmtId="166" formatCode="0.000%"/>
    <numFmt numFmtId="167" formatCode="_(* #,##0.0000_);_(* \(#,##0.0000\);_(* &quot;-&quot;??_);_(@_)"/>
    <numFmt numFmtId="168" formatCode="_(&quot;$&quot;* #,##0.0000_);_(&quot;$&quot;* \(#,##0.0000\);_(&quot;$&quot;* &quot;-&quot;??_);_(@_)"/>
  </numFmts>
  <fonts count="30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22"/>
      <name val="Book Antiqua"/>
      <family val="1"/>
    </font>
    <font>
      <sz val="12"/>
      <name val="Arial"/>
      <family val="2"/>
    </font>
    <font>
      <sz val="12"/>
      <name val="Book Antiqua"/>
      <family val="1"/>
    </font>
    <font>
      <sz val="10"/>
      <name val="Book Antiqua"/>
      <family val="1"/>
    </font>
    <font>
      <b/>
      <sz val="12"/>
      <name val="Book Antiqua"/>
      <family val="1"/>
    </font>
    <font>
      <b/>
      <sz val="14"/>
      <name val="Book Antiqua"/>
      <family val="1"/>
    </font>
    <font>
      <b/>
      <sz val="8"/>
      <name val="Arial"/>
      <family val="2"/>
    </font>
    <font>
      <sz val="7"/>
      <name val="Arial"/>
      <family val="2"/>
    </font>
    <font>
      <sz val="6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9"/>
      <color indexed="12"/>
      <name val="Arial"/>
      <family val="2"/>
    </font>
    <font>
      <sz val="8.5"/>
      <name val="Arial"/>
      <family val="2"/>
    </font>
    <font>
      <i/>
      <sz val="8"/>
      <name val="Arial"/>
      <family val="2"/>
    </font>
    <font>
      <b/>
      <sz val="10"/>
      <color rgb="FFFF0000"/>
      <name val="Arial"/>
      <family val="2"/>
    </font>
    <font>
      <i/>
      <sz val="11"/>
      <name val="Book Antiqua"/>
      <family val="1"/>
    </font>
    <font>
      <i/>
      <sz val="9"/>
      <name val="Arial"/>
      <family val="2"/>
    </font>
    <font>
      <b/>
      <sz val="8"/>
      <color theme="9" tint="-0.249977111117893"/>
      <name val="Arial"/>
      <family val="2"/>
    </font>
    <font>
      <b/>
      <u/>
      <sz val="10"/>
      <name val="Arial"/>
      <family val="2"/>
    </font>
    <font>
      <b/>
      <sz val="10"/>
      <color theme="7" tint="-0.249977111117893"/>
      <name val="Arial"/>
      <family val="2"/>
    </font>
    <font>
      <strike/>
      <sz val="9"/>
      <name val="Arial"/>
      <family val="2"/>
    </font>
    <font>
      <sz val="10"/>
      <color rgb="FFFF0000"/>
      <name val="Arial"/>
      <family val="2"/>
    </font>
    <font>
      <strike/>
      <sz val="8"/>
      <name val="Arial"/>
      <family val="2"/>
    </font>
    <font>
      <b/>
      <u/>
      <sz val="12"/>
      <name val="Book Antiqua"/>
      <family val="1"/>
    </font>
    <font>
      <sz val="12"/>
      <color rgb="FFFF0000"/>
      <name val="Book Antiqua"/>
      <family val="1"/>
    </font>
  </fonts>
  <fills count="1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99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</cellStyleXfs>
  <cellXfs count="170">
    <xf numFmtId="0" fontId="0" fillId="0" borderId="0" xfId="0"/>
    <xf numFmtId="0" fontId="9" fillId="0" borderId="1" xfId="0" applyFont="1" applyBorder="1" applyAlignment="1">
      <alignment horizontal="center"/>
    </xf>
    <xf numFmtId="0" fontId="0" fillId="0" borderId="1" xfId="0" applyBorder="1"/>
    <xf numFmtId="0" fontId="0" fillId="0" borderId="2" xfId="0" applyBorder="1"/>
    <xf numFmtId="0" fontId="7" fillId="0" borderId="1" xfId="0" applyFont="1" applyBorder="1"/>
    <xf numFmtId="0" fontId="8" fillId="0" borderId="2" xfId="0" applyFont="1" applyBorder="1"/>
    <xf numFmtId="0" fontId="4" fillId="0" borderId="0" xfId="0" applyFont="1"/>
    <xf numFmtId="0" fontId="4" fillId="0" borderId="8" xfId="0" applyFont="1" applyBorder="1" applyAlignment="1">
      <alignment horizontal="center"/>
    </xf>
    <xf numFmtId="0" fontId="4" fillId="0" borderId="9" xfId="0" applyFont="1" applyBorder="1"/>
    <xf numFmtId="44" fontId="4" fillId="0" borderId="9" xfId="2" applyFont="1" applyBorder="1" applyAlignment="1">
      <alignment horizontal="right"/>
    </xf>
    <xf numFmtId="17" fontId="4" fillId="0" borderId="9" xfId="0" applyNumberFormat="1" applyFont="1" applyBorder="1"/>
    <xf numFmtId="0" fontId="4" fillId="0" borderId="10" xfId="0" applyFont="1" applyBorder="1"/>
    <xf numFmtId="0" fontId="0" fillId="0" borderId="9" xfId="0" applyBorder="1"/>
    <xf numFmtId="165" fontId="0" fillId="0" borderId="9" xfId="1" applyNumberFormat="1" applyFont="1" applyBorder="1"/>
    <xf numFmtId="165" fontId="0" fillId="0" borderId="9" xfId="0" applyNumberFormat="1" applyBorder="1"/>
    <xf numFmtId="0" fontId="0" fillId="0" borderId="0" xfId="0" applyAlignment="1">
      <alignment wrapText="1"/>
    </xf>
    <xf numFmtId="44" fontId="0" fillId="0" borderId="0" xfId="2" applyFont="1" applyBorder="1"/>
    <xf numFmtId="165" fontId="0" fillId="0" borderId="0" xfId="0" applyNumberFormat="1"/>
    <xf numFmtId="44" fontId="0" fillId="0" borderId="0" xfId="2" applyFont="1" applyFill="1" applyBorder="1"/>
    <xf numFmtId="0" fontId="0" fillId="0" borderId="9" xfId="0" applyBorder="1" applyAlignment="1">
      <alignment wrapText="1"/>
    </xf>
    <xf numFmtId="0" fontId="4" fillId="0" borderId="11" xfId="0" applyFont="1" applyBorder="1"/>
    <xf numFmtId="0" fontId="3" fillId="0" borderId="0" xfId="0" applyFont="1"/>
    <xf numFmtId="44" fontId="3" fillId="0" borderId="0" xfId="2" applyFont="1" applyFill="1"/>
    <xf numFmtId="0" fontId="3" fillId="0" borderId="0" xfId="0" applyFont="1" applyAlignment="1">
      <alignment wrapText="1"/>
    </xf>
    <xf numFmtId="0" fontId="15" fillId="0" borderId="0" xfId="0" applyFont="1" applyAlignment="1">
      <alignment horizontal="left" vertical="center" wrapText="1"/>
    </xf>
    <xf numFmtId="0" fontId="15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/>
    </xf>
    <xf numFmtId="44" fontId="3" fillId="0" borderId="0" xfId="2" applyFont="1" applyFill="1" applyBorder="1" applyAlignment="1">
      <alignment horizontal="right" vertical="top"/>
    </xf>
    <xf numFmtId="44" fontId="3" fillId="0" borderId="0" xfId="2" applyFont="1" applyFill="1" applyBorder="1" applyAlignment="1">
      <alignment horizontal="right"/>
    </xf>
    <xf numFmtId="44" fontId="3" fillId="0" borderId="0" xfId="2" applyFont="1" applyFill="1" applyAlignment="1">
      <alignment horizontal="right" vertical="top"/>
    </xf>
    <xf numFmtId="0" fontId="3" fillId="0" borderId="0" xfId="0" quotePrefix="1" applyFont="1" applyAlignment="1">
      <alignment horizontal="left" vertical="top" wrapText="1"/>
    </xf>
    <xf numFmtId="44" fontId="3" fillId="0" borderId="0" xfId="2" applyFont="1" applyFill="1" applyAlignment="1">
      <alignment horizontal="right"/>
    </xf>
    <xf numFmtId="44" fontId="3" fillId="0" borderId="0" xfId="2" applyFont="1" applyAlignment="1">
      <alignment wrapText="1"/>
    </xf>
    <xf numFmtId="44" fontId="3" fillId="3" borderId="0" xfId="2" applyFont="1" applyFill="1" applyAlignment="1">
      <alignment horizontal="right"/>
    </xf>
    <xf numFmtId="44" fontId="3" fillId="0" borderId="0" xfId="2" applyFont="1" applyFill="1" applyAlignment="1">
      <alignment wrapText="1"/>
    </xf>
    <xf numFmtId="0" fontId="17" fillId="0" borderId="0" xfId="0" applyFont="1" applyAlignment="1">
      <alignment horizontal="left" vertical="top" wrapText="1"/>
    </xf>
    <xf numFmtId="44" fontId="15" fillId="0" borderId="0" xfId="2" applyFont="1" applyFill="1" applyBorder="1" applyAlignment="1">
      <alignment horizontal="right" vertical="top"/>
    </xf>
    <xf numFmtId="0" fontId="15" fillId="0" borderId="0" xfId="0" applyFont="1"/>
    <xf numFmtId="44" fontId="3" fillId="8" borderId="20" xfId="2" applyFont="1" applyFill="1" applyBorder="1" applyAlignment="1">
      <alignment horizontal="right"/>
    </xf>
    <xf numFmtId="44" fontId="15" fillId="8" borderId="20" xfId="2" applyFont="1" applyFill="1" applyBorder="1" applyAlignment="1">
      <alignment horizontal="right"/>
    </xf>
    <xf numFmtId="0" fontId="11" fillId="10" borderId="9" xfId="0" applyFont="1" applyFill="1" applyBorder="1" applyAlignment="1">
      <alignment horizontal="right"/>
    </xf>
    <xf numFmtId="0" fontId="11" fillId="7" borderId="9" xfId="0" applyFont="1" applyFill="1" applyBorder="1" applyAlignment="1">
      <alignment horizontal="right"/>
    </xf>
    <xf numFmtId="0" fontId="15" fillId="7" borderId="9" xfId="0" applyFont="1" applyFill="1" applyBorder="1" applyAlignment="1">
      <alignment horizontal="center"/>
    </xf>
    <xf numFmtId="44" fontId="11" fillId="7" borderId="9" xfId="0" applyNumberFormat="1" applyFont="1" applyFill="1" applyBorder="1"/>
    <xf numFmtId="0" fontId="4" fillId="9" borderId="9" xfId="0" applyFont="1" applyFill="1" applyBorder="1"/>
    <xf numFmtId="44" fontId="4" fillId="7" borderId="9" xfId="2" applyFont="1" applyFill="1" applyBorder="1" applyAlignment="1"/>
    <xf numFmtId="44" fontId="4" fillId="10" borderId="9" xfId="0" applyNumberFormat="1" applyFont="1" applyFill="1" applyBorder="1"/>
    <xf numFmtId="44" fontId="15" fillId="7" borderId="9" xfId="2" applyFont="1" applyFill="1" applyBorder="1" applyAlignment="1">
      <alignment horizontal="center"/>
    </xf>
    <xf numFmtId="0" fontId="2" fillId="0" borderId="0" xfId="0" applyFont="1"/>
    <xf numFmtId="0" fontId="9" fillId="0" borderId="1" xfId="0" applyFont="1" applyBorder="1"/>
    <xf numFmtId="0" fontId="20" fillId="0" borderId="1" xfId="0" applyFont="1" applyBorder="1" applyAlignment="1">
      <alignment horizontal="center"/>
    </xf>
    <xf numFmtId="44" fontId="4" fillId="9" borderId="9" xfId="2" applyFont="1" applyFill="1" applyBorder="1" applyAlignment="1">
      <alignment horizontal="right"/>
    </xf>
    <xf numFmtId="0" fontId="4" fillId="12" borderId="9" xfId="0" applyFont="1" applyFill="1" applyBorder="1"/>
    <xf numFmtId="44" fontId="4" fillId="12" borderId="9" xfId="0" applyNumberFormat="1" applyFont="1" applyFill="1" applyBorder="1"/>
    <xf numFmtId="166" fontId="4" fillId="12" borderId="9" xfId="3" applyNumberFormat="1" applyFont="1" applyFill="1" applyBorder="1"/>
    <xf numFmtId="0" fontId="18" fillId="12" borderId="9" xfId="0" applyFont="1" applyFill="1" applyBorder="1"/>
    <xf numFmtId="0" fontId="18" fillId="12" borderId="9" xfId="0" applyFont="1" applyFill="1" applyBorder="1" applyAlignment="1">
      <alignment horizontal="center"/>
    </xf>
    <xf numFmtId="44" fontId="4" fillId="12" borderId="9" xfId="2" applyFont="1" applyFill="1" applyBorder="1" applyAlignment="1">
      <alignment horizontal="center"/>
    </xf>
    <xf numFmtId="164" fontId="4" fillId="12" borderId="9" xfId="0" applyNumberFormat="1" applyFont="1" applyFill="1" applyBorder="1" applyAlignment="1">
      <alignment horizontal="center"/>
    </xf>
    <xf numFmtId="0" fontId="19" fillId="6" borderId="0" xfId="0" applyFont="1" applyFill="1"/>
    <xf numFmtId="165" fontId="14" fillId="0" borderId="9" xfId="0" applyNumberFormat="1" applyFont="1" applyBorder="1"/>
    <xf numFmtId="0" fontId="14" fillId="0" borderId="9" xfId="0" applyFont="1" applyBorder="1"/>
    <xf numFmtId="165" fontId="14" fillId="0" borderId="9" xfId="1" applyNumberFormat="1" applyFont="1" applyBorder="1" applyAlignment="1">
      <alignment horizontal="left"/>
    </xf>
    <xf numFmtId="165" fontId="14" fillId="0" borderId="9" xfId="1" applyNumberFormat="1" applyFont="1" applyBorder="1"/>
    <xf numFmtId="165" fontId="3" fillId="0" borderId="0" xfId="1" applyNumberFormat="1" applyFont="1" applyAlignment="1"/>
    <xf numFmtId="44" fontId="15" fillId="9" borderId="20" xfId="2" applyFont="1" applyFill="1" applyBorder="1" applyAlignment="1">
      <alignment horizontal="right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19" fillId="6" borderId="21" xfId="0" applyFont="1" applyFill="1" applyBorder="1"/>
    <xf numFmtId="0" fontId="19" fillId="6" borderId="22" xfId="0" applyFont="1" applyFill="1" applyBorder="1"/>
    <xf numFmtId="0" fontId="19" fillId="6" borderId="23" xfId="0" applyFont="1" applyFill="1" applyBorder="1"/>
    <xf numFmtId="0" fontId="19" fillId="6" borderId="5" xfId="0" applyFont="1" applyFill="1" applyBorder="1"/>
    <xf numFmtId="0" fontId="19" fillId="6" borderId="6" xfId="0" applyFont="1" applyFill="1" applyBorder="1"/>
    <xf numFmtId="0" fontId="19" fillId="6" borderId="7" xfId="0" applyFont="1" applyFill="1" applyBorder="1"/>
    <xf numFmtId="0" fontId="22" fillId="0" borderId="0" xfId="0" applyFont="1"/>
    <xf numFmtId="0" fontId="11" fillId="12" borderId="9" xfId="0" applyFont="1" applyFill="1" applyBorder="1"/>
    <xf numFmtId="0" fontId="3" fillId="9" borderId="0" xfId="0" applyFont="1" applyFill="1"/>
    <xf numFmtId="0" fontId="24" fillId="0" borderId="0" xfId="0" applyFont="1"/>
    <xf numFmtId="0" fontId="14" fillId="0" borderId="0" xfId="0" applyFont="1"/>
    <xf numFmtId="0" fontId="23" fillId="0" borderId="0" xfId="0" applyFont="1"/>
    <xf numFmtId="0" fontId="3" fillId="4" borderId="9" xfId="0" applyFont="1" applyFill="1" applyBorder="1" applyProtection="1">
      <protection locked="0"/>
    </xf>
    <xf numFmtId="0" fontId="3" fillId="4" borderId="9" xfId="0" applyFont="1" applyFill="1" applyBorder="1" applyAlignment="1" applyProtection="1">
      <alignment horizontal="center"/>
      <protection locked="0"/>
    </xf>
    <xf numFmtId="166" fontId="3" fillId="4" borderId="0" xfId="3" applyNumberFormat="1" applyFont="1" applyFill="1" applyBorder="1" applyAlignment="1" applyProtection="1">
      <alignment wrapText="1"/>
      <protection locked="0"/>
    </xf>
    <xf numFmtId="44" fontId="3" fillId="4" borderId="0" xfId="2" quotePrefix="1" applyFont="1" applyFill="1" applyBorder="1" applyAlignment="1" applyProtection="1">
      <alignment horizontal="left" vertical="top"/>
      <protection locked="0"/>
    </xf>
    <xf numFmtId="44" fontId="3" fillId="4" borderId="0" xfId="2" applyFont="1" applyFill="1" applyBorder="1" applyAlignment="1" applyProtection="1">
      <alignment horizontal="right" vertical="top"/>
      <protection locked="0"/>
    </xf>
    <xf numFmtId="44" fontId="3" fillId="4" borderId="0" xfId="2" applyFont="1" applyFill="1" applyAlignment="1" applyProtection="1">
      <alignment horizontal="right" vertical="top"/>
      <protection locked="0"/>
    </xf>
    <xf numFmtId="165" fontId="0" fillId="11" borderId="9" xfId="1" applyNumberFormat="1" applyFont="1" applyFill="1" applyBorder="1" applyProtection="1">
      <protection locked="0"/>
    </xf>
    <xf numFmtId="0" fontId="0" fillId="11" borderId="9" xfId="0" applyFill="1" applyBorder="1" applyProtection="1">
      <protection locked="0"/>
    </xf>
    <xf numFmtId="39" fontId="14" fillId="11" borderId="9" xfId="0" applyNumberFormat="1" applyFont="1" applyFill="1" applyBorder="1" applyAlignment="1" applyProtection="1">
      <alignment horizontal="center"/>
      <protection locked="0"/>
    </xf>
    <xf numFmtId="0" fontId="25" fillId="0" borderId="0" xfId="0" applyFont="1" applyAlignment="1">
      <alignment horizontal="center" vertical="top"/>
    </xf>
    <xf numFmtId="0" fontId="26" fillId="0" borderId="0" xfId="0" applyFont="1"/>
    <xf numFmtId="0" fontId="27" fillId="0" borderId="10" xfId="0" applyFont="1" applyBorder="1"/>
    <xf numFmtId="14" fontId="0" fillId="0" borderId="0" xfId="0" applyNumberFormat="1"/>
    <xf numFmtId="0" fontId="9" fillId="0" borderId="0" xfId="0" applyFont="1"/>
    <xf numFmtId="0" fontId="28" fillId="0" borderId="1" xfId="0" applyFont="1" applyBorder="1" applyAlignment="1">
      <alignment horizontal="center"/>
    </xf>
    <xf numFmtId="165" fontId="2" fillId="11" borderId="9" xfId="1" applyNumberFormat="1" applyFont="1" applyFill="1" applyBorder="1" applyProtection="1">
      <protection locked="0"/>
    </xf>
    <xf numFmtId="0" fontId="11" fillId="2" borderId="12" xfId="0" applyFont="1" applyFill="1" applyBorder="1" applyAlignment="1">
      <alignment horizontal="center"/>
    </xf>
    <xf numFmtId="0" fontId="11" fillId="2" borderId="10" xfId="0" applyFont="1" applyFill="1" applyBorder="1" applyAlignment="1">
      <alignment horizontal="center"/>
    </xf>
    <xf numFmtId="0" fontId="11" fillId="7" borderId="8" xfId="0" applyFont="1" applyFill="1" applyBorder="1" applyAlignment="1">
      <alignment horizontal="right"/>
    </xf>
    <xf numFmtId="0" fontId="11" fillId="7" borderId="10" xfId="0" applyFont="1" applyFill="1" applyBorder="1" applyAlignment="1">
      <alignment horizontal="right"/>
    </xf>
    <xf numFmtId="0" fontId="11" fillId="7" borderId="8" xfId="0" applyFont="1" applyFill="1" applyBorder="1"/>
    <xf numFmtId="0" fontId="11" fillId="2" borderId="8" xfId="0" applyFont="1" applyFill="1" applyBorder="1"/>
    <xf numFmtId="3" fontId="4" fillId="12" borderId="9" xfId="0" applyNumberFormat="1" applyFont="1" applyFill="1" applyBorder="1" applyAlignment="1">
      <alignment horizontal="center"/>
    </xf>
    <xf numFmtId="0" fontId="15" fillId="0" borderId="0" xfId="0" applyFont="1" applyAlignment="1">
      <alignment horizontal="right"/>
    </xf>
    <xf numFmtId="0" fontId="15" fillId="0" borderId="0" xfId="0" applyFont="1" applyAlignment="1">
      <alignment horizontal="right" wrapText="1"/>
    </xf>
    <xf numFmtId="3" fontId="3" fillId="4" borderId="9" xfId="0" applyNumberFormat="1" applyFont="1" applyFill="1" applyBorder="1" applyAlignment="1" applyProtection="1">
      <alignment horizontal="left"/>
      <protection locked="0"/>
    </xf>
    <xf numFmtId="0" fontId="27" fillId="0" borderId="9" xfId="0" applyFont="1" applyBorder="1"/>
    <xf numFmtId="44" fontId="27" fillId="0" borderId="9" xfId="2" applyFont="1" applyBorder="1" applyAlignment="1">
      <alignment horizontal="right"/>
    </xf>
    <xf numFmtId="0" fontId="28" fillId="0" borderId="1" xfId="0" applyFont="1" applyBorder="1"/>
    <xf numFmtId="0" fontId="3" fillId="0" borderId="0" xfId="0" applyFont="1" applyAlignment="1">
      <alignment horizontal="right" wrapText="1"/>
    </xf>
    <xf numFmtId="39" fontId="14" fillId="0" borderId="9" xfId="0" applyNumberFormat="1" applyFont="1" applyBorder="1" applyAlignment="1">
      <alignment horizontal="center"/>
    </xf>
    <xf numFmtId="0" fontId="7" fillId="0" borderId="0" xfId="0" applyFont="1" applyAlignment="1">
      <alignment horizontal="left"/>
    </xf>
    <xf numFmtId="0" fontId="29" fillId="0" borderId="1" xfId="0" applyFont="1" applyBorder="1"/>
    <xf numFmtId="10" fontId="8" fillId="0" borderId="1" xfId="3" applyNumberFormat="1" applyFont="1" applyFill="1" applyBorder="1" applyAlignment="1">
      <alignment horizontal="center"/>
    </xf>
    <xf numFmtId="0" fontId="8" fillId="0" borderId="1" xfId="0" applyFont="1" applyBorder="1"/>
    <xf numFmtId="44" fontId="8" fillId="0" borderId="3" xfId="0" applyNumberFormat="1" applyFont="1" applyBorder="1"/>
    <xf numFmtId="0" fontId="8" fillId="0" borderId="4" xfId="0" applyFont="1" applyBorder="1"/>
    <xf numFmtId="10" fontId="8" fillId="0" borderId="0" xfId="3" applyNumberFormat="1" applyFont="1" applyFill="1" applyBorder="1" applyAlignment="1">
      <alignment horizontal="center"/>
    </xf>
    <xf numFmtId="10" fontId="8" fillId="0" borderId="2" xfId="3" applyNumberFormat="1" applyFont="1" applyFill="1" applyBorder="1" applyAlignment="1">
      <alignment horizontal="center"/>
    </xf>
    <xf numFmtId="0" fontId="7" fillId="0" borderId="0" xfId="0" applyFont="1" applyAlignment="1">
      <alignment horizontal="right"/>
    </xf>
    <xf numFmtId="0" fontId="8" fillId="0" borderId="5" xfId="0" applyFont="1" applyBorder="1" applyAlignment="1">
      <alignment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44" fontId="25" fillId="0" borderId="0" xfId="2" applyFont="1" applyFill="1" applyAlignment="1" applyProtection="1">
      <alignment horizontal="right" vertical="top"/>
    </xf>
    <xf numFmtId="0" fontId="3" fillId="0" borderId="0" xfId="0" applyFont="1" applyAlignment="1">
      <alignment horizontal="right"/>
    </xf>
    <xf numFmtId="44" fontId="4" fillId="0" borderId="9" xfId="2" applyFont="1" applyFill="1" applyBorder="1" applyAlignment="1">
      <alignment horizontal="right"/>
    </xf>
    <xf numFmtId="0" fontId="15" fillId="0" borderId="0" xfId="0" applyFont="1" applyAlignment="1">
      <alignment vertical="center" wrapText="1"/>
    </xf>
    <xf numFmtId="44" fontId="15" fillId="0" borderId="0" xfId="2" applyFont="1" applyAlignment="1">
      <alignment horizontal="center" vertical="center"/>
    </xf>
    <xf numFmtId="44" fontId="15" fillId="0" borderId="0" xfId="2" applyFont="1" applyFill="1" applyAlignment="1">
      <alignment horizontal="center" vertical="center"/>
    </xf>
    <xf numFmtId="0" fontId="16" fillId="0" borderId="0" xfId="0" applyFont="1" applyAlignment="1">
      <alignment horizontal="left" wrapText="1"/>
    </xf>
    <xf numFmtId="0" fontId="16" fillId="9" borderId="0" xfId="0" applyFont="1" applyFill="1" applyAlignment="1">
      <alignment horizontal="left" wrapText="1"/>
    </xf>
    <xf numFmtId="0" fontId="21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15" fillId="0" borderId="0" xfId="0" applyFont="1" applyAlignment="1">
      <alignment horizontal="right" wrapText="1"/>
    </xf>
    <xf numFmtId="0" fontId="15" fillId="0" borderId="19" xfId="0" applyFont="1" applyBorder="1" applyAlignment="1">
      <alignment horizontal="right" wrapText="1"/>
    </xf>
    <xf numFmtId="0" fontId="14" fillId="5" borderId="9" xfId="0" applyFont="1" applyFill="1" applyBorder="1" applyAlignment="1">
      <alignment horizontal="center"/>
    </xf>
    <xf numFmtId="0" fontId="14" fillId="0" borderId="9" xfId="0" applyFont="1" applyBorder="1" applyAlignment="1">
      <alignment horizontal="center"/>
    </xf>
    <xf numFmtId="44" fontId="0" fillId="0" borderId="8" xfId="2" applyFont="1" applyFill="1" applyBorder="1" applyAlignment="1">
      <alignment horizontal="center"/>
    </xf>
    <xf numFmtId="44" fontId="0" fillId="0" borderId="10" xfId="2" applyFont="1" applyFill="1" applyBorder="1" applyAlignment="1">
      <alignment horizontal="center"/>
    </xf>
    <xf numFmtId="0" fontId="23" fillId="0" borderId="0" xfId="0" applyFont="1" applyAlignment="1">
      <alignment horizontal="center"/>
    </xf>
    <xf numFmtId="0" fontId="15" fillId="2" borderId="9" xfId="0" applyFont="1" applyFill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44" fontId="8" fillId="0" borderId="16" xfId="0" applyNumberFormat="1" applyFont="1" applyBorder="1" applyAlignment="1">
      <alignment horizontal="center"/>
    </xf>
    <xf numFmtId="44" fontId="8" fillId="0" borderId="17" xfId="0" applyNumberFormat="1" applyFont="1" applyBorder="1" applyAlignment="1">
      <alignment horizontal="center"/>
    </xf>
    <xf numFmtId="10" fontId="8" fillId="0" borderId="16" xfId="3" applyNumberFormat="1" applyFont="1" applyFill="1" applyBorder="1" applyAlignment="1">
      <alignment horizontal="center"/>
    </xf>
    <xf numFmtId="10" fontId="8" fillId="0" borderId="17" xfId="3" applyNumberFormat="1" applyFont="1" applyFill="1" applyBorder="1" applyAlignment="1">
      <alignment horizontal="center"/>
    </xf>
    <xf numFmtId="0" fontId="8" fillId="0" borderId="17" xfId="0" applyFont="1" applyBorder="1" applyAlignment="1">
      <alignment horizontal="center"/>
    </xf>
    <xf numFmtId="168" fontId="8" fillId="0" borderId="16" xfId="2" applyNumberFormat="1" applyFont="1" applyFill="1" applyBorder="1" applyAlignment="1">
      <alignment horizontal="center"/>
    </xf>
    <xf numFmtId="168" fontId="8" fillId="0" borderId="17" xfId="2" applyNumberFormat="1" applyFont="1" applyFill="1" applyBorder="1" applyAlignment="1">
      <alignment horizontal="center"/>
    </xf>
    <xf numFmtId="168" fontId="8" fillId="0" borderId="12" xfId="2" applyNumberFormat="1" applyFont="1" applyFill="1" applyBorder="1" applyAlignment="1">
      <alignment horizontal="center"/>
    </xf>
    <xf numFmtId="168" fontId="8" fillId="0" borderId="18" xfId="2" applyNumberFormat="1" applyFont="1" applyFill="1" applyBorder="1" applyAlignment="1">
      <alignment horizontal="center"/>
    </xf>
    <xf numFmtId="165" fontId="8" fillId="0" borderId="16" xfId="1" applyNumberFormat="1" applyFont="1" applyFill="1" applyBorder="1" applyAlignment="1">
      <alignment horizontal="center"/>
    </xf>
    <xf numFmtId="165" fontId="8" fillId="0" borderId="17" xfId="1" applyNumberFormat="1" applyFont="1" applyFill="1" applyBorder="1" applyAlignment="1">
      <alignment horizontal="center"/>
    </xf>
    <xf numFmtId="0" fontId="5" fillId="2" borderId="13" xfId="0" applyFont="1" applyFill="1" applyBorder="1" applyAlignment="1">
      <alignment horizontal="center"/>
    </xf>
    <xf numFmtId="0" fontId="5" fillId="2" borderId="14" xfId="0" applyFont="1" applyFill="1" applyBorder="1" applyAlignment="1">
      <alignment horizontal="center"/>
    </xf>
    <xf numFmtId="0" fontId="5" fillId="2" borderId="15" xfId="0" applyFont="1" applyFill="1" applyBorder="1" applyAlignment="1">
      <alignment horizontal="center"/>
    </xf>
    <xf numFmtId="0" fontId="10" fillId="0" borderId="16" xfId="0" applyFont="1" applyBorder="1" applyAlignment="1">
      <alignment horizontal="center"/>
    </xf>
    <xf numFmtId="0" fontId="10" fillId="0" borderId="17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10" fillId="0" borderId="18" xfId="0" applyFont="1" applyBorder="1" applyAlignment="1">
      <alignment horizontal="center"/>
    </xf>
    <xf numFmtId="167" fontId="8" fillId="0" borderId="16" xfId="1" applyNumberFormat="1" applyFont="1" applyFill="1" applyBorder="1" applyAlignment="1">
      <alignment horizontal="center"/>
    </xf>
    <xf numFmtId="167" fontId="8" fillId="0" borderId="17" xfId="1" applyNumberFormat="1" applyFont="1" applyFill="1" applyBorder="1" applyAlignment="1">
      <alignment horizontal="center"/>
    </xf>
    <xf numFmtId="43" fontId="8" fillId="0" borderId="16" xfId="1" applyFont="1" applyFill="1" applyBorder="1" applyAlignment="1">
      <alignment horizontal="center"/>
    </xf>
    <xf numFmtId="43" fontId="8" fillId="0" borderId="17" xfId="1" applyFont="1" applyFill="1" applyBorder="1" applyAlignment="1">
      <alignment horizontal="center"/>
    </xf>
    <xf numFmtId="44" fontId="11" fillId="12" borderId="9" xfId="2" applyFont="1" applyFill="1" applyBorder="1"/>
    <xf numFmtId="44" fontId="11" fillId="12" borderId="9" xfId="0" applyNumberFormat="1" applyFont="1" applyFill="1" applyBorder="1"/>
  </cellXfs>
  <cellStyles count="5">
    <cellStyle name="Comma" xfId="1" builtinId="3"/>
    <cellStyle name="Currency" xfId="2" builtinId="4"/>
    <cellStyle name="Normal" xfId="0" builtinId="0"/>
    <cellStyle name="Normal 2" xfId="4" xr:uid="{77C5583D-2C86-43B5-9E1B-762D78C43028}"/>
    <cellStyle name="Percent" xfId="3" builtinId="5"/>
  </cellStyles>
  <dxfs count="0"/>
  <tableStyles count="0" defaultTableStyle="TableStyleMedium9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440C42-765B-4235-947B-CDC4E150913B}">
  <sheetPr>
    <pageSetUpPr fitToPage="1"/>
  </sheetPr>
  <dimension ref="A1:D20"/>
  <sheetViews>
    <sheetView tabSelected="1" workbookViewId="0"/>
  </sheetViews>
  <sheetFormatPr defaultRowHeight="13.15"/>
  <cols>
    <col min="1" max="1" width="7.28515625" customWidth="1"/>
    <col min="2" max="2" width="11.140625" customWidth="1"/>
    <col min="3" max="3" width="5.5703125" customWidth="1"/>
    <col min="4" max="4" width="9.140625" bestFit="1" customWidth="1"/>
  </cols>
  <sheetData>
    <row r="1" spans="1:4">
      <c r="A1" s="50" t="s">
        <v>0</v>
      </c>
    </row>
    <row r="2" spans="1:4">
      <c r="A2" s="50" t="s">
        <v>1</v>
      </c>
    </row>
    <row r="4" spans="1:4">
      <c r="A4" s="81" t="s">
        <v>2</v>
      </c>
      <c r="D4" s="95">
        <v>46163</v>
      </c>
    </row>
    <row r="6" spans="1:4">
      <c r="A6" s="50"/>
    </row>
    <row r="7" spans="1:4">
      <c r="A7" s="82" t="s">
        <v>3</v>
      </c>
    </row>
    <row r="8" spans="1:4">
      <c r="A8" s="50" t="s">
        <v>4</v>
      </c>
    </row>
    <row r="9" spans="1:4">
      <c r="A9" s="50" t="s">
        <v>5</v>
      </c>
    </row>
    <row r="10" spans="1:4">
      <c r="A10" s="50" t="s">
        <v>6</v>
      </c>
    </row>
    <row r="11" spans="1:4">
      <c r="A11" s="50"/>
    </row>
    <row r="12" spans="1:4">
      <c r="A12" s="50" t="s">
        <v>7</v>
      </c>
    </row>
    <row r="13" spans="1:4">
      <c r="A13" s="50" t="s">
        <v>8</v>
      </c>
    </row>
    <row r="14" spans="1:4">
      <c r="B14" s="81" t="s">
        <v>9</v>
      </c>
      <c r="C14" s="80" t="s">
        <v>10</v>
      </c>
    </row>
    <row r="15" spans="1:4">
      <c r="B15" s="81" t="s">
        <v>11</v>
      </c>
      <c r="C15" s="80" t="s">
        <v>12</v>
      </c>
    </row>
    <row r="17" spans="1:3">
      <c r="A17" s="50" t="s">
        <v>13</v>
      </c>
    </row>
    <row r="18" spans="1:3">
      <c r="A18" s="50" t="s">
        <v>14</v>
      </c>
    </row>
    <row r="19" spans="1:3">
      <c r="B19" s="81" t="s">
        <v>15</v>
      </c>
      <c r="C19" s="80" t="s">
        <v>16</v>
      </c>
    </row>
    <row r="20" spans="1:3">
      <c r="B20" s="81" t="s">
        <v>17</v>
      </c>
      <c r="C20" s="80" t="s">
        <v>18</v>
      </c>
    </row>
  </sheetData>
  <sheetProtection algorithmName="SHA-512" hashValue="s7+etb5n2RFKhsUsx9WtFbv2TO0bz/p1uGtbfLZydKHPzntzuHMxol+opbcOPCEsTdF2W8s059wCmuXW3ZxE1Q==" saltValue="VcSlK1rPOdrzzhkFtGpSYw==" spinCount="100000" sheet="1" objects="1" scenarios="1" formatCells="0" formatColumns="0" formatRows="0"/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90"/>
  <sheetViews>
    <sheetView zoomScaleNormal="100" workbookViewId="0">
      <pane ySplit="10" topLeftCell="A11" activePane="bottomLeft" state="frozen"/>
      <selection pane="bottomLeft"/>
    </sheetView>
  </sheetViews>
  <sheetFormatPr defaultColWidth="9.140625" defaultRowHeight="11.45"/>
  <cols>
    <col min="1" max="1" width="6.42578125" style="21" customWidth="1"/>
    <col min="2" max="2" width="55.85546875" style="21" customWidth="1"/>
    <col min="3" max="3" width="17.5703125" style="21" customWidth="1"/>
    <col min="4" max="4" width="19.5703125" style="21" customWidth="1"/>
    <col min="5" max="5" width="17" style="21" customWidth="1"/>
    <col min="6" max="16384" width="9.140625" style="21"/>
  </cols>
  <sheetData>
    <row r="1" spans="1:5" ht="13.15">
      <c r="A1" s="61" t="s">
        <v>19</v>
      </c>
      <c r="B1" s="61"/>
      <c r="C1" s="61"/>
      <c r="D1" s="61"/>
      <c r="E1" s="61"/>
    </row>
    <row r="2" spans="1:5">
      <c r="A2" s="134" t="s">
        <v>20</v>
      </c>
      <c r="B2" s="134"/>
      <c r="C2" s="134"/>
      <c r="D2" s="134"/>
      <c r="E2" s="134"/>
    </row>
    <row r="3" spans="1:5">
      <c r="A3" s="134" t="s">
        <v>21</v>
      </c>
      <c r="B3" s="134"/>
      <c r="C3" s="134"/>
      <c r="D3" s="134"/>
      <c r="E3" s="134"/>
    </row>
    <row r="4" spans="1:5">
      <c r="A4" s="135"/>
      <c r="B4" s="135"/>
      <c r="C4" s="135"/>
      <c r="D4" s="135"/>
      <c r="E4" s="135"/>
    </row>
    <row r="5" spans="1:5" ht="12">
      <c r="A5" s="136" t="s">
        <v>22</v>
      </c>
      <c r="B5" s="136"/>
      <c r="C5" s="83"/>
      <c r="E5" s="22"/>
    </row>
    <row r="6" spans="1:5" ht="12">
      <c r="A6" s="136" t="s">
        <v>23</v>
      </c>
      <c r="B6" s="137"/>
      <c r="C6" s="83"/>
      <c r="D6" s="84"/>
      <c r="E6" s="66"/>
    </row>
    <row r="7" spans="1:5" ht="12.6" customHeight="1">
      <c r="A7" s="136" t="s">
        <v>24</v>
      </c>
      <c r="B7" s="137" t="s">
        <v>25</v>
      </c>
      <c r="C7" s="108"/>
      <c r="D7" s="106" t="s">
        <v>26</v>
      </c>
      <c r="E7" s="66">
        <f>'Meal Equivalents'!B18</f>
        <v>0</v>
      </c>
    </row>
    <row r="8" spans="1:5" ht="12">
      <c r="A8" s="112"/>
      <c r="B8" s="106" t="s">
        <v>27</v>
      </c>
      <c r="C8" s="108"/>
      <c r="D8" s="107" t="s">
        <v>28</v>
      </c>
      <c r="E8" s="85"/>
    </row>
    <row r="10" spans="1:5" ht="12">
      <c r="A10" s="129" t="s">
        <v>29</v>
      </c>
      <c r="B10" s="24" t="s">
        <v>30</v>
      </c>
      <c r="C10" s="25" t="s">
        <v>31</v>
      </c>
      <c r="D10" s="130" t="s">
        <v>32</v>
      </c>
      <c r="E10" s="131" t="s">
        <v>33</v>
      </c>
    </row>
    <row r="12" spans="1:5" ht="12">
      <c r="B12" s="132" t="s">
        <v>34</v>
      </c>
      <c r="C12" s="132"/>
      <c r="D12" s="132"/>
      <c r="E12" s="132"/>
    </row>
    <row r="13" spans="1:5">
      <c r="A13" s="21">
        <v>1</v>
      </c>
      <c r="B13" s="27" t="s">
        <v>35</v>
      </c>
      <c r="C13" s="28" t="s">
        <v>36</v>
      </c>
      <c r="D13" s="86"/>
      <c r="E13" s="29"/>
    </row>
    <row r="14" spans="1:5">
      <c r="A14" s="21">
        <v>2</v>
      </c>
      <c r="B14" s="27" t="s">
        <v>37</v>
      </c>
      <c r="C14" s="28" t="s">
        <v>38</v>
      </c>
      <c r="D14" s="87"/>
      <c r="E14" s="29"/>
    </row>
    <row r="15" spans="1:5">
      <c r="A15" s="21">
        <v>3</v>
      </c>
      <c r="B15" s="27" t="s">
        <v>39</v>
      </c>
      <c r="C15" s="28" t="s">
        <v>40</v>
      </c>
      <c r="D15" s="87"/>
      <c r="E15" s="29"/>
    </row>
    <row r="16" spans="1:5">
      <c r="A16" s="21">
        <v>4</v>
      </c>
      <c r="B16" s="27" t="s">
        <v>41</v>
      </c>
      <c r="C16" s="28" t="s">
        <v>42</v>
      </c>
      <c r="D16" s="87"/>
      <c r="E16" s="29"/>
    </row>
    <row r="17" spans="1:5">
      <c r="A17" s="21">
        <v>5</v>
      </c>
      <c r="B17" s="27" t="s">
        <v>43</v>
      </c>
      <c r="C17" s="28" t="s">
        <v>44</v>
      </c>
      <c r="D17" s="87"/>
      <c r="E17" s="29"/>
    </row>
    <row r="18" spans="1:5">
      <c r="A18" s="21">
        <v>6</v>
      </c>
      <c r="B18" s="27" t="s">
        <v>45</v>
      </c>
      <c r="C18" s="28" t="s">
        <v>46</v>
      </c>
      <c r="D18" s="87"/>
      <c r="E18" s="29"/>
    </row>
    <row r="19" spans="1:5">
      <c r="A19" s="21">
        <v>7</v>
      </c>
      <c r="B19" s="27" t="s">
        <v>47</v>
      </c>
      <c r="C19" s="28" t="s">
        <v>48</v>
      </c>
      <c r="D19" s="87"/>
      <c r="E19" s="29"/>
    </row>
    <row r="20" spans="1:5">
      <c r="A20" s="21">
        <v>8</v>
      </c>
      <c r="B20" s="27" t="s">
        <v>49</v>
      </c>
      <c r="C20" s="28" t="s">
        <v>50</v>
      </c>
      <c r="D20" s="87"/>
      <c r="E20" s="29"/>
    </row>
    <row r="21" spans="1:5">
      <c r="A21" s="21">
        <v>9</v>
      </c>
      <c r="B21" s="27" t="s">
        <v>51</v>
      </c>
      <c r="C21" s="28" t="s">
        <v>52</v>
      </c>
      <c r="D21" s="87"/>
      <c r="E21" s="29"/>
    </row>
    <row r="22" spans="1:5">
      <c r="A22" s="21">
        <v>10</v>
      </c>
      <c r="B22" s="27" t="s">
        <v>53</v>
      </c>
      <c r="C22" s="28" t="s">
        <v>54</v>
      </c>
      <c r="D22" s="87"/>
      <c r="E22" s="29"/>
    </row>
    <row r="23" spans="1:5">
      <c r="A23" s="21">
        <v>11</v>
      </c>
      <c r="B23" s="27" t="s">
        <v>55</v>
      </c>
      <c r="C23" s="28" t="s">
        <v>56</v>
      </c>
      <c r="D23" s="87"/>
      <c r="E23" s="29"/>
    </row>
    <row r="24" spans="1:5">
      <c r="A24" s="21">
        <v>12</v>
      </c>
      <c r="B24" s="27" t="s">
        <v>57</v>
      </c>
      <c r="C24" s="28" t="s">
        <v>58</v>
      </c>
      <c r="D24" s="87"/>
      <c r="E24" s="29"/>
    </row>
    <row r="25" spans="1:5">
      <c r="A25" s="21">
        <v>13</v>
      </c>
      <c r="B25" s="27" t="s">
        <v>59</v>
      </c>
      <c r="C25" s="28" t="s">
        <v>60</v>
      </c>
      <c r="D25" s="87"/>
      <c r="E25" s="29"/>
    </row>
    <row r="26" spans="1:5">
      <c r="A26" s="21">
        <v>14</v>
      </c>
      <c r="B26" s="27" t="s">
        <v>61</v>
      </c>
      <c r="C26" s="28" t="s">
        <v>62</v>
      </c>
      <c r="D26" s="87"/>
      <c r="E26" s="29"/>
    </row>
    <row r="27" spans="1:5" s="39" customFormat="1" ht="12">
      <c r="A27" s="21">
        <v>15</v>
      </c>
      <c r="B27" s="27" t="s">
        <v>63</v>
      </c>
      <c r="C27" s="28" t="s">
        <v>64</v>
      </c>
      <c r="D27" s="87"/>
      <c r="E27" s="38"/>
    </row>
    <row r="28" spans="1:5" ht="12" thickBot="1">
      <c r="A28" s="21">
        <v>16</v>
      </c>
      <c r="B28" s="27" t="s">
        <v>65</v>
      </c>
      <c r="C28" s="28" t="s">
        <v>66</v>
      </c>
      <c r="D28" s="87"/>
      <c r="E28" s="29"/>
    </row>
    <row r="29" spans="1:5" ht="12.6" thickBot="1">
      <c r="B29" s="132" t="s">
        <v>67</v>
      </c>
      <c r="C29" s="132"/>
      <c r="D29" s="40">
        <f>SUM(D13:D28)</f>
        <v>0</v>
      </c>
      <c r="E29" s="30"/>
    </row>
    <row r="31" spans="1:5" ht="12">
      <c r="B31" s="132" t="s">
        <v>68</v>
      </c>
      <c r="C31" s="132"/>
      <c r="D31" s="132"/>
      <c r="E31" s="132"/>
    </row>
    <row r="32" spans="1:5">
      <c r="A32" s="21">
        <v>17</v>
      </c>
      <c r="B32" s="27" t="s">
        <v>69</v>
      </c>
      <c r="C32" s="28" t="s">
        <v>70</v>
      </c>
      <c r="D32" s="29"/>
      <c r="E32" s="88"/>
    </row>
    <row r="33" spans="1:5">
      <c r="A33" s="21">
        <v>18</v>
      </c>
      <c r="B33" s="27" t="s">
        <v>71</v>
      </c>
      <c r="C33" s="28" t="s">
        <v>72</v>
      </c>
      <c r="D33" s="29"/>
      <c r="E33" s="88"/>
    </row>
    <row r="34" spans="1:5">
      <c r="A34" s="21">
        <v>19</v>
      </c>
      <c r="B34" s="27" t="s">
        <v>73</v>
      </c>
      <c r="C34" s="28" t="s">
        <v>74</v>
      </c>
      <c r="D34" s="29"/>
      <c r="E34" s="88"/>
    </row>
    <row r="35" spans="1:5">
      <c r="A35" s="21">
        <v>20</v>
      </c>
      <c r="B35" s="27" t="s">
        <v>75</v>
      </c>
      <c r="C35" s="28" t="s">
        <v>76</v>
      </c>
      <c r="D35" s="29"/>
      <c r="E35" s="88"/>
    </row>
    <row r="36" spans="1:5">
      <c r="A36" s="21">
        <v>21</v>
      </c>
      <c r="B36" s="27" t="s">
        <v>77</v>
      </c>
      <c r="C36" s="28" t="s">
        <v>78</v>
      </c>
      <c r="D36" s="29"/>
      <c r="E36" s="88"/>
    </row>
    <row r="37" spans="1:5">
      <c r="A37" s="21">
        <v>22</v>
      </c>
      <c r="B37" s="27" t="s">
        <v>79</v>
      </c>
      <c r="C37" s="28" t="s">
        <v>80</v>
      </c>
      <c r="D37" s="29"/>
      <c r="E37" s="88"/>
    </row>
    <row r="38" spans="1:5">
      <c r="A38" s="21">
        <v>23</v>
      </c>
      <c r="B38" s="27" t="s">
        <v>81</v>
      </c>
      <c r="C38" s="28" t="s">
        <v>82</v>
      </c>
      <c r="D38" s="29"/>
      <c r="E38" s="88"/>
    </row>
    <row r="39" spans="1:5">
      <c r="A39" s="21">
        <v>24</v>
      </c>
      <c r="B39" s="32" t="s">
        <v>83</v>
      </c>
      <c r="C39" s="28" t="s">
        <v>84</v>
      </c>
      <c r="D39" s="29"/>
      <c r="E39" s="88"/>
    </row>
    <row r="40" spans="1:5">
      <c r="A40" s="21">
        <v>25</v>
      </c>
      <c r="B40" s="27" t="s">
        <v>85</v>
      </c>
      <c r="C40" s="28" t="s">
        <v>86</v>
      </c>
      <c r="D40" s="29"/>
      <c r="E40" s="88"/>
    </row>
    <row r="41" spans="1:5">
      <c r="A41" s="21">
        <v>26</v>
      </c>
      <c r="B41" s="27" t="s">
        <v>87</v>
      </c>
      <c r="C41" s="28" t="s">
        <v>88</v>
      </c>
      <c r="D41" s="29"/>
      <c r="E41" s="88"/>
    </row>
    <row r="42" spans="1:5">
      <c r="A42" s="21">
        <v>27</v>
      </c>
      <c r="B42" s="27" t="s">
        <v>89</v>
      </c>
      <c r="C42" s="28" t="s">
        <v>90</v>
      </c>
      <c r="D42" s="29"/>
      <c r="E42" s="88"/>
    </row>
    <row r="43" spans="1:5">
      <c r="A43" s="21">
        <v>28</v>
      </c>
      <c r="B43" s="27" t="s">
        <v>91</v>
      </c>
      <c r="C43" s="28" t="s">
        <v>92</v>
      </c>
      <c r="D43" s="29"/>
      <c r="E43" s="88"/>
    </row>
    <row r="44" spans="1:5">
      <c r="A44" s="21">
        <v>29</v>
      </c>
      <c r="B44" s="27" t="s">
        <v>93</v>
      </c>
      <c r="C44" s="28" t="s">
        <v>94</v>
      </c>
      <c r="D44" s="29"/>
      <c r="E44" s="88"/>
    </row>
    <row r="45" spans="1:5">
      <c r="A45" s="21">
        <v>30</v>
      </c>
      <c r="B45" s="27" t="s">
        <v>95</v>
      </c>
      <c r="C45" s="28" t="s">
        <v>96</v>
      </c>
      <c r="D45" s="29"/>
      <c r="E45" s="88"/>
    </row>
    <row r="46" spans="1:5">
      <c r="A46" s="21">
        <v>31</v>
      </c>
      <c r="B46" s="27" t="s">
        <v>97</v>
      </c>
      <c r="C46" s="28" t="s">
        <v>98</v>
      </c>
      <c r="D46" s="29"/>
      <c r="E46" s="88"/>
    </row>
    <row r="47" spans="1:5">
      <c r="A47" s="21">
        <v>32</v>
      </c>
      <c r="B47" s="27" t="s">
        <v>99</v>
      </c>
      <c r="C47" s="28" t="s">
        <v>100</v>
      </c>
      <c r="D47" s="29"/>
      <c r="E47" s="88"/>
    </row>
    <row r="48" spans="1:5">
      <c r="A48" s="21">
        <v>33</v>
      </c>
      <c r="B48" s="27" t="s">
        <v>101</v>
      </c>
      <c r="C48" s="28" t="s">
        <v>102</v>
      </c>
      <c r="D48" s="29"/>
      <c r="E48" s="88"/>
    </row>
    <row r="49" spans="1:5">
      <c r="A49" s="21">
        <v>34</v>
      </c>
      <c r="B49" s="27" t="s">
        <v>103</v>
      </c>
      <c r="C49" s="28" t="s">
        <v>104</v>
      </c>
      <c r="D49" s="29"/>
      <c r="E49" s="88"/>
    </row>
    <row r="50" spans="1:5">
      <c r="A50" s="127" t="s">
        <v>105</v>
      </c>
      <c r="B50" s="27" t="s">
        <v>106</v>
      </c>
      <c r="C50" s="28" t="s">
        <v>107</v>
      </c>
      <c r="D50" s="29"/>
      <c r="E50" s="88"/>
    </row>
    <row r="51" spans="1:5" ht="12" thickBot="1">
      <c r="A51" s="21">
        <v>35</v>
      </c>
      <c r="B51" s="27" t="s">
        <v>108</v>
      </c>
      <c r="C51" s="28" t="s">
        <v>109</v>
      </c>
      <c r="D51" s="29"/>
      <c r="E51" s="88"/>
    </row>
    <row r="52" spans="1:5" ht="12.6" thickBot="1">
      <c r="B52" s="132" t="s">
        <v>110</v>
      </c>
      <c r="C52" s="132"/>
      <c r="D52" s="29"/>
      <c r="E52" s="40">
        <f>SUM(E32:E51)</f>
        <v>0</v>
      </c>
    </row>
    <row r="54" spans="1:5" ht="12">
      <c r="B54" s="132" t="s">
        <v>111</v>
      </c>
      <c r="C54" s="132"/>
      <c r="D54" s="132"/>
      <c r="E54" s="132"/>
    </row>
    <row r="55" spans="1:5">
      <c r="A55" s="21">
        <v>36</v>
      </c>
      <c r="B55" s="23" t="s">
        <v>112</v>
      </c>
      <c r="C55" s="28" t="s">
        <v>113</v>
      </c>
      <c r="D55" s="34"/>
      <c r="E55" s="88"/>
    </row>
    <row r="56" spans="1:5">
      <c r="A56" s="21">
        <v>37</v>
      </c>
      <c r="B56" s="23" t="s">
        <v>114</v>
      </c>
      <c r="C56" s="28" t="s">
        <v>115</v>
      </c>
      <c r="D56" s="34"/>
      <c r="E56" s="88"/>
    </row>
    <row r="57" spans="1:5">
      <c r="A57" s="21">
        <v>38</v>
      </c>
      <c r="B57" s="27" t="s">
        <v>116</v>
      </c>
      <c r="C57" s="28" t="s">
        <v>117</v>
      </c>
      <c r="D57" s="29"/>
      <c r="E57" s="88"/>
    </row>
    <row r="58" spans="1:5">
      <c r="A58" s="21">
        <v>39</v>
      </c>
      <c r="B58" s="27" t="s">
        <v>118</v>
      </c>
      <c r="C58" s="28" t="s">
        <v>119</v>
      </c>
      <c r="D58" s="29"/>
      <c r="E58" s="88"/>
    </row>
    <row r="59" spans="1:5">
      <c r="A59" s="21">
        <v>40</v>
      </c>
      <c r="B59" s="27" t="s">
        <v>120</v>
      </c>
      <c r="C59" s="28" t="s">
        <v>121</v>
      </c>
      <c r="D59" s="29"/>
      <c r="E59" s="88"/>
    </row>
    <row r="60" spans="1:5">
      <c r="A60" s="21">
        <v>41</v>
      </c>
      <c r="B60" s="27" t="s">
        <v>122</v>
      </c>
      <c r="C60" s="28" t="s">
        <v>123</v>
      </c>
      <c r="D60" s="29"/>
      <c r="E60" s="88"/>
    </row>
    <row r="61" spans="1:5">
      <c r="A61" s="21">
        <v>42</v>
      </c>
      <c r="B61" s="27" t="s">
        <v>124</v>
      </c>
      <c r="C61" s="28" t="s">
        <v>125</v>
      </c>
      <c r="D61" s="29"/>
      <c r="E61" s="88"/>
    </row>
    <row r="62" spans="1:5" ht="12" thickBot="1">
      <c r="A62" s="21">
        <v>43</v>
      </c>
      <c r="B62" s="27" t="s">
        <v>126</v>
      </c>
      <c r="C62" s="28" t="s">
        <v>127</v>
      </c>
      <c r="D62" s="29"/>
      <c r="E62" s="88"/>
    </row>
    <row r="63" spans="1:5" ht="12.6" thickBot="1">
      <c r="B63" s="132" t="s">
        <v>128</v>
      </c>
      <c r="C63" s="132"/>
      <c r="D63" s="29"/>
      <c r="E63" s="40">
        <f>SUM(E55:E62)</f>
        <v>0</v>
      </c>
    </row>
    <row r="65" spans="1:5" ht="12">
      <c r="B65" s="132" t="s">
        <v>129</v>
      </c>
      <c r="C65" s="132"/>
      <c r="D65" s="132"/>
      <c r="E65" s="132"/>
    </row>
    <row r="66" spans="1:5">
      <c r="A66" s="21">
        <v>44</v>
      </c>
      <c r="B66" s="23" t="s">
        <v>130</v>
      </c>
      <c r="C66" s="28" t="s">
        <v>131</v>
      </c>
      <c r="D66" s="29"/>
      <c r="E66" s="88"/>
    </row>
    <row r="67" spans="1:5">
      <c r="A67" s="21">
        <v>45</v>
      </c>
      <c r="B67" s="27" t="s">
        <v>132</v>
      </c>
      <c r="C67" s="28" t="s">
        <v>133</v>
      </c>
      <c r="D67" s="29"/>
      <c r="E67" s="88"/>
    </row>
    <row r="68" spans="1:5">
      <c r="A68" s="21">
        <v>46</v>
      </c>
      <c r="B68" s="27" t="s">
        <v>134</v>
      </c>
      <c r="C68" s="28" t="s">
        <v>135</v>
      </c>
      <c r="D68" s="29"/>
      <c r="E68" s="88"/>
    </row>
    <row r="69" spans="1:5">
      <c r="A69" s="21">
        <v>47</v>
      </c>
      <c r="B69" s="27" t="s">
        <v>136</v>
      </c>
      <c r="C69" s="28" t="s">
        <v>137</v>
      </c>
      <c r="D69" s="29"/>
      <c r="E69" s="88"/>
    </row>
    <row r="70" spans="1:5">
      <c r="A70" s="21">
        <v>48</v>
      </c>
      <c r="B70" s="27" t="s">
        <v>138</v>
      </c>
      <c r="C70" s="28" t="s">
        <v>139</v>
      </c>
      <c r="D70" s="29"/>
      <c r="E70" s="88"/>
    </row>
    <row r="71" spans="1:5">
      <c r="A71" s="21">
        <v>49</v>
      </c>
      <c r="B71" s="27" t="s">
        <v>140</v>
      </c>
      <c r="C71" s="28" t="s">
        <v>141</v>
      </c>
      <c r="D71" s="29"/>
      <c r="E71" s="88"/>
    </row>
    <row r="72" spans="1:5">
      <c r="A72" s="21">
        <v>50</v>
      </c>
      <c r="B72" s="27" t="s">
        <v>142</v>
      </c>
      <c r="C72" s="28" t="s">
        <v>143</v>
      </c>
      <c r="D72" s="29"/>
      <c r="E72" s="88"/>
    </row>
    <row r="73" spans="1:5">
      <c r="A73" s="21">
        <v>51</v>
      </c>
      <c r="B73" s="27" t="s">
        <v>144</v>
      </c>
      <c r="C73" s="28" t="s">
        <v>145</v>
      </c>
      <c r="D73" s="29"/>
      <c r="E73" s="88"/>
    </row>
    <row r="74" spans="1:5">
      <c r="A74" s="21">
        <v>52</v>
      </c>
      <c r="B74" s="27" t="s">
        <v>146</v>
      </c>
      <c r="C74" s="28" t="s">
        <v>147</v>
      </c>
      <c r="D74" s="29"/>
      <c r="E74" s="88"/>
    </row>
    <row r="75" spans="1:5">
      <c r="A75" s="21">
        <v>53</v>
      </c>
      <c r="B75" s="27" t="s">
        <v>148</v>
      </c>
      <c r="C75" s="28" t="s">
        <v>149</v>
      </c>
      <c r="D75" s="29"/>
      <c r="E75" s="88"/>
    </row>
    <row r="76" spans="1:5">
      <c r="A76" s="21">
        <v>54</v>
      </c>
      <c r="B76" s="27" t="s">
        <v>150</v>
      </c>
      <c r="C76" s="28" t="s">
        <v>151</v>
      </c>
      <c r="D76" s="29"/>
      <c r="E76" s="88"/>
    </row>
    <row r="77" spans="1:5">
      <c r="A77" s="21">
        <v>55</v>
      </c>
      <c r="B77" s="27" t="s">
        <v>152</v>
      </c>
      <c r="C77" s="28" t="s">
        <v>153</v>
      </c>
      <c r="D77" s="29"/>
      <c r="E77" s="88"/>
    </row>
    <row r="78" spans="1:5">
      <c r="A78" s="21">
        <v>56</v>
      </c>
      <c r="B78" s="27" t="s">
        <v>154</v>
      </c>
      <c r="C78" s="28" t="s">
        <v>155</v>
      </c>
      <c r="D78" s="29"/>
      <c r="E78" s="88"/>
    </row>
    <row r="79" spans="1:5">
      <c r="A79" s="21">
        <v>57</v>
      </c>
      <c r="B79" s="27" t="s">
        <v>156</v>
      </c>
      <c r="C79" s="28" t="s">
        <v>157</v>
      </c>
      <c r="D79" s="29"/>
      <c r="E79" s="88"/>
    </row>
    <row r="80" spans="1:5">
      <c r="A80" s="21">
        <v>58</v>
      </c>
      <c r="B80" s="27" t="s">
        <v>158</v>
      </c>
      <c r="C80" s="28" t="s">
        <v>159</v>
      </c>
      <c r="D80" s="29"/>
      <c r="E80" s="88"/>
    </row>
    <row r="81" spans="1:5">
      <c r="A81" s="21">
        <v>59</v>
      </c>
      <c r="B81" s="27" t="s">
        <v>160</v>
      </c>
      <c r="C81" s="28" t="s">
        <v>161</v>
      </c>
      <c r="D81" s="29"/>
      <c r="E81" s="88"/>
    </row>
    <row r="82" spans="1:5">
      <c r="A82" s="21">
        <v>60</v>
      </c>
      <c r="B82" s="27" t="s">
        <v>162</v>
      </c>
      <c r="C82" s="28" t="s">
        <v>163</v>
      </c>
      <c r="D82" s="29"/>
      <c r="E82" s="88"/>
    </row>
    <row r="83" spans="1:5">
      <c r="A83" s="21">
        <v>61</v>
      </c>
      <c r="B83" s="27" t="s">
        <v>164</v>
      </c>
      <c r="C83" s="28" t="s">
        <v>165</v>
      </c>
      <c r="D83" s="29"/>
      <c r="E83" s="88"/>
    </row>
    <row r="84" spans="1:5">
      <c r="A84" s="21">
        <v>62</v>
      </c>
      <c r="B84" s="27" t="s">
        <v>166</v>
      </c>
      <c r="C84" s="28" t="s">
        <v>167</v>
      </c>
      <c r="D84" s="29"/>
      <c r="E84" s="88"/>
    </row>
    <row r="85" spans="1:5">
      <c r="A85" s="21">
        <v>63</v>
      </c>
      <c r="B85" s="27" t="s">
        <v>168</v>
      </c>
      <c r="C85" s="28" t="s">
        <v>169</v>
      </c>
      <c r="D85" s="29"/>
      <c r="E85" s="88"/>
    </row>
    <row r="86" spans="1:5">
      <c r="A86" s="21">
        <v>64</v>
      </c>
      <c r="B86" s="27" t="s">
        <v>170</v>
      </c>
      <c r="C86" s="28" t="s">
        <v>171</v>
      </c>
      <c r="D86" s="29"/>
      <c r="E86" s="88"/>
    </row>
    <row r="87" spans="1:5">
      <c r="A87" s="21">
        <v>65</v>
      </c>
      <c r="B87" s="27" t="s">
        <v>172</v>
      </c>
      <c r="C87" s="28" t="s">
        <v>173</v>
      </c>
      <c r="D87" s="29"/>
      <c r="E87" s="88"/>
    </row>
    <row r="88" spans="1:5">
      <c r="A88" s="21">
        <v>66</v>
      </c>
      <c r="B88" s="27" t="s">
        <v>174</v>
      </c>
      <c r="C88" s="28" t="s">
        <v>175</v>
      </c>
      <c r="D88" s="29"/>
      <c r="E88" s="88"/>
    </row>
    <row r="89" spans="1:5">
      <c r="A89" s="21">
        <v>67</v>
      </c>
      <c r="B89" s="27" t="s">
        <v>176</v>
      </c>
      <c r="C89" s="28" t="s">
        <v>177</v>
      </c>
      <c r="D89" s="29"/>
      <c r="E89" s="88"/>
    </row>
    <row r="90" spans="1:5">
      <c r="A90" s="21">
        <v>68</v>
      </c>
      <c r="B90" s="27" t="s">
        <v>178</v>
      </c>
      <c r="C90" s="28" t="s">
        <v>179</v>
      </c>
      <c r="D90" s="29"/>
      <c r="E90" s="88"/>
    </row>
    <row r="91" spans="1:5">
      <c r="A91" s="21">
        <v>69</v>
      </c>
      <c r="B91" s="27" t="s">
        <v>180</v>
      </c>
      <c r="C91" s="28" t="s">
        <v>181</v>
      </c>
      <c r="D91" s="29"/>
      <c r="E91" s="88"/>
    </row>
    <row r="92" spans="1:5">
      <c r="A92" s="21">
        <v>70</v>
      </c>
      <c r="B92" s="27" t="s">
        <v>182</v>
      </c>
      <c r="C92" s="28" t="s">
        <v>183</v>
      </c>
      <c r="D92" s="29"/>
      <c r="E92" s="88"/>
    </row>
    <row r="93" spans="1:5">
      <c r="A93" s="21">
        <v>71</v>
      </c>
      <c r="B93" s="27" t="s">
        <v>184</v>
      </c>
      <c r="C93" s="28" t="s">
        <v>185</v>
      </c>
      <c r="D93" s="29"/>
      <c r="E93" s="88"/>
    </row>
    <row r="94" spans="1:5">
      <c r="A94" s="21">
        <v>72</v>
      </c>
      <c r="B94" s="27" t="s">
        <v>186</v>
      </c>
      <c r="C94" s="28" t="s">
        <v>187</v>
      </c>
      <c r="D94" s="29"/>
      <c r="E94" s="88"/>
    </row>
    <row r="95" spans="1:5">
      <c r="A95" s="21">
        <v>73</v>
      </c>
      <c r="B95" s="27" t="s">
        <v>188</v>
      </c>
      <c r="C95" s="28" t="s">
        <v>189</v>
      </c>
      <c r="D95" s="29"/>
      <c r="E95" s="88"/>
    </row>
    <row r="96" spans="1:5">
      <c r="A96" s="21">
        <v>74</v>
      </c>
      <c r="B96" s="27" t="s">
        <v>190</v>
      </c>
      <c r="C96" s="28" t="s">
        <v>191</v>
      </c>
      <c r="D96" s="29"/>
      <c r="E96" s="88"/>
    </row>
    <row r="97" spans="1:5">
      <c r="A97" s="21">
        <v>75</v>
      </c>
      <c r="B97" s="27" t="s">
        <v>192</v>
      </c>
      <c r="C97" s="28" t="s">
        <v>193</v>
      </c>
      <c r="D97" s="29"/>
      <c r="E97" s="88"/>
    </row>
    <row r="98" spans="1:5">
      <c r="A98" s="21">
        <v>76</v>
      </c>
      <c r="B98" s="27" t="s">
        <v>194</v>
      </c>
      <c r="C98" s="28" t="s">
        <v>195</v>
      </c>
      <c r="D98" s="29"/>
      <c r="E98" s="88"/>
    </row>
    <row r="99" spans="1:5" ht="12" thickBot="1">
      <c r="A99" s="21">
        <v>77</v>
      </c>
      <c r="B99" s="27" t="s">
        <v>196</v>
      </c>
      <c r="C99" s="28" t="s">
        <v>197</v>
      </c>
      <c r="D99" s="29"/>
      <c r="E99" s="88"/>
    </row>
    <row r="100" spans="1:5" ht="12.6" thickBot="1">
      <c r="B100" s="132" t="s">
        <v>198</v>
      </c>
      <c r="C100" s="132"/>
      <c r="D100" s="35"/>
      <c r="E100" s="40">
        <f>SUM(E66:E99)</f>
        <v>0</v>
      </c>
    </row>
    <row r="102" spans="1:5" ht="12">
      <c r="B102" s="132" t="s">
        <v>199</v>
      </c>
      <c r="C102" s="132"/>
      <c r="D102" s="132"/>
      <c r="E102" s="132"/>
    </row>
    <row r="103" spans="1:5">
      <c r="A103" s="21">
        <v>78</v>
      </c>
      <c r="B103" s="27" t="s">
        <v>200</v>
      </c>
      <c r="C103" s="28" t="s">
        <v>201</v>
      </c>
      <c r="D103" s="88"/>
      <c r="E103" s="31"/>
    </row>
    <row r="104" spans="1:5">
      <c r="A104" s="21">
        <v>79</v>
      </c>
      <c r="B104" s="27" t="s">
        <v>202</v>
      </c>
      <c r="C104" s="28" t="s">
        <v>203</v>
      </c>
      <c r="D104" s="88"/>
      <c r="E104" s="31"/>
    </row>
    <row r="105" spans="1:5">
      <c r="A105" s="21">
        <v>80</v>
      </c>
      <c r="B105" s="27" t="s">
        <v>204</v>
      </c>
      <c r="C105" s="28" t="s">
        <v>205</v>
      </c>
      <c r="D105" s="88"/>
      <c r="E105" s="31"/>
    </row>
    <row r="106" spans="1:5">
      <c r="A106" s="21">
        <v>81</v>
      </c>
      <c r="B106" s="27" t="s">
        <v>206</v>
      </c>
      <c r="C106" s="28" t="s">
        <v>207</v>
      </c>
      <c r="D106" s="88"/>
      <c r="E106" s="31"/>
    </row>
    <row r="107" spans="1:5">
      <c r="A107" s="21">
        <v>82</v>
      </c>
      <c r="B107" s="27" t="s">
        <v>208</v>
      </c>
      <c r="C107" s="28" t="s">
        <v>209</v>
      </c>
      <c r="D107" s="88"/>
      <c r="E107" s="31"/>
    </row>
    <row r="108" spans="1:5">
      <c r="A108" s="21">
        <v>83</v>
      </c>
      <c r="B108" s="27" t="s">
        <v>210</v>
      </c>
      <c r="C108" s="28" t="s">
        <v>211</v>
      </c>
      <c r="D108" s="88"/>
      <c r="E108" s="31"/>
    </row>
    <row r="109" spans="1:5">
      <c r="A109" s="21">
        <v>84</v>
      </c>
      <c r="B109" s="27" t="s">
        <v>212</v>
      </c>
      <c r="C109" s="28" t="s">
        <v>213</v>
      </c>
      <c r="D109" s="88"/>
      <c r="E109" s="31"/>
    </row>
    <row r="110" spans="1:5">
      <c r="A110" s="23">
        <v>85</v>
      </c>
      <c r="B110" s="27" t="s">
        <v>214</v>
      </c>
      <c r="C110" s="28" t="s">
        <v>215</v>
      </c>
      <c r="D110" s="88"/>
      <c r="E110" s="31"/>
    </row>
    <row r="111" spans="1:5">
      <c r="A111" s="23">
        <v>86</v>
      </c>
      <c r="B111" s="27" t="s">
        <v>216</v>
      </c>
      <c r="C111" s="28" t="s">
        <v>217</v>
      </c>
      <c r="D111" s="88"/>
      <c r="E111" s="31"/>
    </row>
    <row r="112" spans="1:5">
      <c r="A112" s="23">
        <v>87</v>
      </c>
      <c r="B112" s="27" t="s">
        <v>218</v>
      </c>
      <c r="C112" s="28" t="s">
        <v>219</v>
      </c>
      <c r="D112" s="88"/>
      <c r="E112" s="31"/>
    </row>
    <row r="113" spans="1:5">
      <c r="A113" s="23">
        <v>88</v>
      </c>
      <c r="B113" s="27" t="s">
        <v>220</v>
      </c>
      <c r="C113" s="28" t="s">
        <v>221</v>
      </c>
      <c r="D113" s="88"/>
      <c r="E113" s="31"/>
    </row>
    <row r="114" spans="1:5">
      <c r="A114" s="23">
        <v>89</v>
      </c>
      <c r="B114" s="27" t="s">
        <v>222</v>
      </c>
      <c r="C114" s="28" t="s">
        <v>223</v>
      </c>
      <c r="D114" s="88"/>
      <c r="E114" s="31"/>
    </row>
    <row r="115" spans="1:5">
      <c r="A115" s="23">
        <v>90</v>
      </c>
      <c r="B115" s="27" t="s">
        <v>224</v>
      </c>
      <c r="C115" s="28" t="s">
        <v>225</v>
      </c>
      <c r="D115" s="88"/>
      <c r="E115" s="31"/>
    </row>
    <row r="116" spans="1:5">
      <c r="A116" s="23">
        <v>91</v>
      </c>
      <c r="B116" s="27" t="s">
        <v>226</v>
      </c>
      <c r="C116" s="28" t="s">
        <v>227</v>
      </c>
      <c r="D116" s="88"/>
      <c r="E116" s="31"/>
    </row>
    <row r="117" spans="1:5">
      <c r="A117" s="23">
        <v>92</v>
      </c>
      <c r="B117" s="27" t="s">
        <v>228</v>
      </c>
      <c r="C117" s="28" t="s">
        <v>229</v>
      </c>
      <c r="D117" s="88"/>
      <c r="E117" s="31"/>
    </row>
    <row r="118" spans="1:5">
      <c r="A118" s="23">
        <v>93</v>
      </c>
      <c r="B118" s="27" t="s">
        <v>230</v>
      </c>
      <c r="C118" s="28" t="s">
        <v>231</v>
      </c>
      <c r="D118" s="88"/>
      <c r="E118" s="31"/>
    </row>
    <row r="119" spans="1:5">
      <c r="A119" s="23">
        <v>94</v>
      </c>
      <c r="B119" s="27" t="s">
        <v>232</v>
      </c>
      <c r="C119" s="28" t="s">
        <v>233</v>
      </c>
      <c r="D119" s="88"/>
      <c r="E119" s="31"/>
    </row>
    <row r="120" spans="1:5">
      <c r="A120" s="23">
        <v>95</v>
      </c>
      <c r="B120" s="27" t="s">
        <v>234</v>
      </c>
      <c r="C120" s="28" t="s">
        <v>235</v>
      </c>
      <c r="D120" s="88"/>
      <c r="E120" s="31"/>
    </row>
    <row r="121" spans="1:5">
      <c r="A121" s="23">
        <v>96</v>
      </c>
      <c r="B121" s="27" t="s">
        <v>236</v>
      </c>
      <c r="C121" s="28" t="s">
        <v>237</v>
      </c>
      <c r="D121" s="88"/>
      <c r="E121" s="31"/>
    </row>
    <row r="122" spans="1:5">
      <c r="A122" s="23">
        <v>97</v>
      </c>
      <c r="B122" s="27" t="s">
        <v>238</v>
      </c>
      <c r="C122" s="28" t="s">
        <v>239</v>
      </c>
      <c r="D122" s="88"/>
      <c r="E122" s="31"/>
    </row>
    <row r="123" spans="1:5">
      <c r="A123" s="23">
        <v>98</v>
      </c>
      <c r="B123" s="27" t="s">
        <v>240</v>
      </c>
      <c r="C123" s="28" t="s">
        <v>241</v>
      </c>
      <c r="D123" s="88"/>
      <c r="E123" s="31"/>
    </row>
    <row r="124" spans="1:5" ht="22.9">
      <c r="A124" s="23">
        <v>99</v>
      </c>
      <c r="B124" s="27" t="s">
        <v>242</v>
      </c>
      <c r="C124" s="92" t="s">
        <v>243</v>
      </c>
      <c r="D124" s="126"/>
      <c r="E124" s="31"/>
    </row>
    <row r="125" spans="1:5">
      <c r="A125" s="23">
        <v>100</v>
      </c>
      <c r="B125" s="27" t="s">
        <v>244</v>
      </c>
      <c r="C125" s="28" t="s">
        <v>245</v>
      </c>
      <c r="D125" s="88"/>
      <c r="E125" s="31"/>
    </row>
    <row r="126" spans="1:5" ht="22.9">
      <c r="A126" s="23">
        <v>101</v>
      </c>
      <c r="B126" s="27" t="s">
        <v>246</v>
      </c>
      <c r="C126" s="92" t="s">
        <v>247</v>
      </c>
      <c r="D126" s="126"/>
      <c r="E126" s="31"/>
    </row>
    <row r="127" spans="1:5">
      <c r="A127" s="23">
        <v>102</v>
      </c>
      <c r="B127" s="27" t="s">
        <v>248</v>
      </c>
      <c r="C127" s="28" t="s">
        <v>249</v>
      </c>
      <c r="D127" s="88"/>
      <c r="E127" s="31"/>
    </row>
    <row r="128" spans="1:5">
      <c r="A128" s="23">
        <v>103</v>
      </c>
      <c r="B128" s="27" t="s">
        <v>250</v>
      </c>
      <c r="C128" s="28" t="s">
        <v>251</v>
      </c>
      <c r="D128" s="88"/>
      <c r="E128" s="31"/>
    </row>
    <row r="129" spans="1:5">
      <c r="A129" s="112" t="s">
        <v>252</v>
      </c>
      <c r="B129" s="27" t="s">
        <v>106</v>
      </c>
      <c r="C129" s="28" t="s">
        <v>253</v>
      </c>
      <c r="D129" s="88"/>
      <c r="E129" s="31"/>
    </row>
    <row r="130" spans="1:5">
      <c r="A130" s="23">
        <v>104</v>
      </c>
      <c r="B130" s="27" t="s">
        <v>254</v>
      </c>
      <c r="C130" s="28" t="s">
        <v>255</v>
      </c>
      <c r="D130" s="88"/>
      <c r="E130" s="31"/>
    </row>
    <row r="131" spans="1:5">
      <c r="A131" s="23">
        <v>105</v>
      </c>
      <c r="B131" s="27" t="s">
        <v>256</v>
      </c>
      <c r="C131" s="28" t="s">
        <v>257</v>
      </c>
      <c r="D131" s="88"/>
      <c r="E131" s="31"/>
    </row>
    <row r="132" spans="1:5">
      <c r="A132" s="23">
        <v>106</v>
      </c>
      <c r="B132" s="27" t="s">
        <v>258</v>
      </c>
      <c r="C132" s="28" t="s">
        <v>259</v>
      </c>
      <c r="D132" s="88"/>
      <c r="E132" s="31"/>
    </row>
    <row r="133" spans="1:5">
      <c r="A133" s="23">
        <v>107</v>
      </c>
      <c r="B133" s="27" t="s">
        <v>260</v>
      </c>
      <c r="C133" s="28" t="s">
        <v>261</v>
      </c>
      <c r="D133" s="88"/>
      <c r="E133" s="31"/>
    </row>
    <row r="134" spans="1:5">
      <c r="A134" s="23">
        <v>108</v>
      </c>
      <c r="B134" s="27" t="s">
        <v>262</v>
      </c>
      <c r="C134" s="28" t="s">
        <v>263</v>
      </c>
      <c r="D134" s="88"/>
      <c r="E134" s="31"/>
    </row>
    <row r="135" spans="1:5" ht="12" thickBot="1">
      <c r="A135" s="23">
        <v>109</v>
      </c>
      <c r="B135" s="27" t="s">
        <v>264</v>
      </c>
      <c r="C135" s="28" t="s">
        <v>265</v>
      </c>
      <c r="D135" s="88"/>
      <c r="E135" s="31"/>
    </row>
    <row r="136" spans="1:5" ht="12.6" thickBot="1">
      <c r="A136" s="23"/>
      <c r="B136" s="132" t="s">
        <v>266</v>
      </c>
      <c r="C136" s="132"/>
      <c r="D136" s="40">
        <f>SUM(D103:D135)</f>
        <v>0</v>
      </c>
      <c r="E136" s="33"/>
    </row>
    <row r="138" spans="1:5" ht="12">
      <c r="A138" s="26"/>
      <c r="B138" s="132" t="s">
        <v>267</v>
      </c>
      <c r="C138" s="132"/>
      <c r="D138" s="132"/>
      <c r="E138" s="132"/>
    </row>
    <row r="139" spans="1:5">
      <c r="A139" s="23">
        <v>110</v>
      </c>
      <c r="B139" s="23" t="s">
        <v>268</v>
      </c>
      <c r="C139" s="28" t="s">
        <v>269</v>
      </c>
      <c r="D139" s="88"/>
      <c r="E139" s="36"/>
    </row>
    <row r="140" spans="1:5">
      <c r="A140" s="23">
        <v>111</v>
      </c>
      <c r="B140" s="27" t="s">
        <v>270</v>
      </c>
      <c r="C140" s="28" t="s">
        <v>271</v>
      </c>
      <c r="D140" s="88"/>
      <c r="E140" s="31"/>
    </row>
    <row r="141" spans="1:5" ht="22.9">
      <c r="A141" s="23">
        <v>112</v>
      </c>
      <c r="B141" s="27" t="s">
        <v>272</v>
      </c>
      <c r="C141" s="92" t="s">
        <v>273</v>
      </c>
      <c r="D141" s="126"/>
      <c r="E141" s="31"/>
    </row>
    <row r="142" spans="1:5">
      <c r="A142" s="23">
        <v>113</v>
      </c>
      <c r="B142" s="27" t="s">
        <v>274</v>
      </c>
      <c r="C142" s="28" t="s">
        <v>275</v>
      </c>
      <c r="D142" s="88"/>
      <c r="E142" s="31"/>
    </row>
    <row r="143" spans="1:5">
      <c r="A143" s="23">
        <v>114</v>
      </c>
      <c r="B143" s="27" t="s">
        <v>276</v>
      </c>
      <c r="C143" s="28" t="s">
        <v>277</v>
      </c>
      <c r="D143" s="88"/>
      <c r="E143" s="31"/>
    </row>
    <row r="144" spans="1:5">
      <c r="A144" s="23">
        <v>115</v>
      </c>
      <c r="B144" s="27" t="s">
        <v>278</v>
      </c>
      <c r="C144" s="28" t="s">
        <v>279</v>
      </c>
      <c r="D144" s="88"/>
      <c r="E144" s="31"/>
    </row>
    <row r="145" spans="1:5">
      <c r="A145" s="23">
        <v>116</v>
      </c>
      <c r="B145" s="27" t="s">
        <v>280</v>
      </c>
      <c r="C145" s="28" t="s">
        <v>281</v>
      </c>
      <c r="D145" s="88"/>
      <c r="E145" s="31"/>
    </row>
    <row r="146" spans="1:5">
      <c r="A146" s="23">
        <v>117</v>
      </c>
      <c r="B146" s="27" t="s">
        <v>282</v>
      </c>
      <c r="C146" s="28" t="s">
        <v>283</v>
      </c>
      <c r="D146" s="88"/>
      <c r="E146" s="31"/>
    </row>
    <row r="147" spans="1:5">
      <c r="A147" s="23">
        <v>118</v>
      </c>
      <c r="B147" s="27" t="s">
        <v>284</v>
      </c>
      <c r="C147" s="28" t="s">
        <v>285</v>
      </c>
      <c r="D147" s="88"/>
      <c r="E147" s="31"/>
    </row>
    <row r="148" spans="1:5">
      <c r="A148" s="23">
        <v>119</v>
      </c>
      <c r="B148" s="27" t="s">
        <v>286</v>
      </c>
      <c r="C148" s="28" t="s">
        <v>287</v>
      </c>
      <c r="D148" s="88"/>
      <c r="E148" s="31"/>
    </row>
    <row r="149" spans="1:5">
      <c r="A149" s="23">
        <v>120</v>
      </c>
      <c r="B149" s="27" t="s">
        <v>288</v>
      </c>
      <c r="C149" s="28" t="s">
        <v>289</v>
      </c>
      <c r="D149" s="88"/>
      <c r="E149" s="31"/>
    </row>
    <row r="150" spans="1:5">
      <c r="A150" s="23">
        <v>121</v>
      </c>
      <c r="B150" s="27" t="s">
        <v>290</v>
      </c>
      <c r="C150" s="28" t="s">
        <v>291</v>
      </c>
      <c r="D150" s="88"/>
      <c r="E150" s="31"/>
    </row>
    <row r="151" spans="1:5">
      <c r="A151" s="23">
        <v>122</v>
      </c>
      <c r="B151" s="27" t="s">
        <v>292</v>
      </c>
      <c r="C151" s="28" t="s">
        <v>293</v>
      </c>
      <c r="D151" s="88"/>
      <c r="E151" s="31"/>
    </row>
    <row r="152" spans="1:5">
      <c r="A152" s="23">
        <v>123</v>
      </c>
      <c r="B152" s="27" t="s">
        <v>294</v>
      </c>
      <c r="C152" s="28" t="s">
        <v>295</v>
      </c>
      <c r="D152" s="88"/>
      <c r="E152" s="31"/>
    </row>
    <row r="153" spans="1:5">
      <c r="A153" s="23">
        <v>124</v>
      </c>
      <c r="B153" s="27" t="s">
        <v>296</v>
      </c>
      <c r="C153" s="28" t="s">
        <v>297</v>
      </c>
      <c r="D153" s="88"/>
      <c r="E153" s="31"/>
    </row>
    <row r="154" spans="1:5">
      <c r="A154" s="23">
        <v>125</v>
      </c>
      <c r="B154" s="27" t="s">
        <v>298</v>
      </c>
      <c r="C154" s="28" t="s">
        <v>299</v>
      </c>
      <c r="D154" s="88"/>
      <c r="E154" s="31"/>
    </row>
    <row r="155" spans="1:5">
      <c r="A155" s="23">
        <v>126</v>
      </c>
      <c r="B155" s="27" t="s">
        <v>300</v>
      </c>
      <c r="C155" s="28" t="s">
        <v>301</v>
      </c>
      <c r="D155" s="88"/>
      <c r="E155" s="31"/>
    </row>
    <row r="156" spans="1:5">
      <c r="A156" s="23">
        <v>127</v>
      </c>
      <c r="B156" s="27" t="s">
        <v>302</v>
      </c>
      <c r="C156" s="28" t="s">
        <v>303</v>
      </c>
      <c r="D156" s="88"/>
      <c r="E156" s="31"/>
    </row>
    <row r="157" spans="1:5">
      <c r="A157" s="23">
        <v>128</v>
      </c>
      <c r="B157" s="27" t="s">
        <v>304</v>
      </c>
      <c r="C157" s="28" t="s">
        <v>305</v>
      </c>
      <c r="D157" s="88"/>
      <c r="E157" s="31"/>
    </row>
    <row r="158" spans="1:5">
      <c r="A158" s="23">
        <v>129</v>
      </c>
      <c r="B158" s="27" t="s">
        <v>306</v>
      </c>
      <c r="C158" s="28" t="s">
        <v>307</v>
      </c>
      <c r="D158" s="88"/>
      <c r="E158" s="31"/>
    </row>
    <row r="159" spans="1:5">
      <c r="A159" s="23">
        <v>130</v>
      </c>
      <c r="B159" s="27" t="s">
        <v>308</v>
      </c>
      <c r="C159" s="28" t="s">
        <v>309</v>
      </c>
      <c r="D159" s="88"/>
      <c r="E159" s="31"/>
    </row>
    <row r="160" spans="1:5">
      <c r="A160" s="23">
        <v>131</v>
      </c>
      <c r="B160" s="27" t="s">
        <v>310</v>
      </c>
      <c r="C160" s="28" t="s">
        <v>311</v>
      </c>
      <c r="D160" s="88"/>
      <c r="E160" s="31"/>
    </row>
    <row r="161" spans="1:5">
      <c r="A161" s="23">
        <v>132</v>
      </c>
      <c r="B161" s="37" t="s">
        <v>312</v>
      </c>
      <c r="C161" s="28" t="s">
        <v>313</v>
      </c>
      <c r="D161" s="88"/>
      <c r="E161" s="31"/>
    </row>
    <row r="162" spans="1:5">
      <c r="A162" s="23">
        <v>133</v>
      </c>
      <c r="B162" s="27" t="s">
        <v>314</v>
      </c>
      <c r="C162" s="28" t="s">
        <v>315</v>
      </c>
      <c r="D162" s="88"/>
      <c r="E162" s="31"/>
    </row>
    <row r="163" spans="1:5">
      <c r="A163" s="23">
        <v>134</v>
      </c>
      <c r="B163" s="27" t="s">
        <v>316</v>
      </c>
      <c r="C163" s="28" t="s">
        <v>317</v>
      </c>
      <c r="D163" s="88"/>
      <c r="E163" s="31"/>
    </row>
    <row r="164" spans="1:5">
      <c r="A164" s="23">
        <v>135</v>
      </c>
      <c r="B164" s="27" t="s">
        <v>318</v>
      </c>
      <c r="C164" s="28" t="s">
        <v>319</v>
      </c>
      <c r="D164" s="88"/>
      <c r="E164" s="31"/>
    </row>
    <row r="165" spans="1:5">
      <c r="A165" s="23">
        <v>136</v>
      </c>
      <c r="B165" s="27" t="s">
        <v>320</v>
      </c>
      <c r="C165" s="28" t="s">
        <v>321</v>
      </c>
      <c r="D165" s="88"/>
      <c r="E165" s="31"/>
    </row>
    <row r="166" spans="1:5">
      <c r="A166" s="23">
        <v>137</v>
      </c>
      <c r="B166" s="27" t="s">
        <v>322</v>
      </c>
      <c r="C166" s="28" t="s">
        <v>323</v>
      </c>
      <c r="D166" s="88"/>
      <c r="E166" s="31"/>
    </row>
    <row r="167" spans="1:5">
      <c r="A167" s="23">
        <v>138</v>
      </c>
      <c r="B167" s="27" t="s">
        <v>324</v>
      </c>
      <c r="C167" s="28" t="s">
        <v>325</v>
      </c>
      <c r="D167" s="88"/>
      <c r="E167" s="31"/>
    </row>
    <row r="168" spans="1:5">
      <c r="A168" s="23">
        <v>139</v>
      </c>
      <c r="B168" s="27" t="s">
        <v>326</v>
      </c>
      <c r="C168" s="28" t="s">
        <v>327</v>
      </c>
      <c r="D168" s="88"/>
      <c r="E168" s="31"/>
    </row>
    <row r="169" spans="1:5">
      <c r="A169" s="23">
        <v>140</v>
      </c>
      <c r="B169" s="27" t="s">
        <v>328</v>
      </c>
      <c r="C169" s="28" t="s">
        <v>329</v>
      </c>
      <c r="D169" s="88"/>
      <c r="E169" s="31"/>
    </row>
    <row r="170" spans="1:5">
      <c r="A170" s="23">
        <v>141</v>
      </c>
      <c r="B170" s="27" t="s">
        <v>330</v>
      </c>
      <c r="C170" s="28" t="s">
        <v>331</v>
      </c>
      <c r="D170" s="88"/>
      <c r="E170" s="31"/>
    </row>
    <row r="171" spans="1:5">
      <c r="A171" s="23">
        <v>142</v>
      </c>
      <c r="B171" s="27" t="s">
        <v>332</v>
      </c>
      <c r="C171" s="28" t="s">
        <v>333</v>
      </c>
      <c r="D171" s="88"/>
      <c r="E171" s="31"/>
    </row>
    <row r="172" spans="1:5">
      <c r="A172" s="23">
        <v>143</v>
      </c>
      <c r="B172" s="27" t="s">
        <v>334</v>
      </c>
      <c r="C172" s="28" t="s">
        <v>335</v>
      </c>
      <c r="D172" s="88"/>
      <c r="E172" s="31"/>
    </row>
    <row r="173" spans="1:5">
      <c r="A173" s="23">
        <v>144</v>
      </c>
      <c r="B173" s="27" t="s">
        <v>336</v>
      </c>
      <c r="C173" s="28" t="s">
        <v>337</v>
      </c>
      <c r="D173" s="88"/>
      <c r="E173" s="31"/>
    </row>
    <row r="174" spans="1:5">
      <c r="A174" s="23">
        <v>145</v>
      </c>
      <c r="B174" s="27" t="s">
        <v>338</v>
      </c>
      <c r="C174" s="28" t="s">
        <v>339</v>
      </c>
      <c r="D174" s="88"/>
      <c r="E174" s="31"/>
    </row>
    <row r="175" spans="1:5">
      <c r="A175" s="23">
        <v>146</v>
      </c>
      <c r="B175" s="27" t="s">
        <v>340</v>
      </c>
      <c r="C175" s="28" t="s">
        <v>341</v>
      </c>
      <c r="D175" s="88"/>
      <c r="E175" s="31"/>
    </row>
    <row r="176" spans="1:5">
      <c r="A176" s="23">
        <v>147</v>
      </c>
      <c r="B176" s="27" t="s">
        <v>342</v>
      </c>
      <c r="C176" s="28" t="s">
        <v>343</v>
      </c>
      <c r="D176" s="88"/>
      <c r="E176" s="31"/>
    </row>
    <row r="177" spans="1:5">
      <c r="A177" s="23">
        <v>148</v>
      </c>
      <c r="B177" s="27" t="s">
        <v>344</v>
      </c>
      <c r="C177" s="28" t="s">
        <v>345</v>
      </c>
      <c r="D177" s="88"/>
      <c r="E177" s="31"/>
    </row>
    <row r="178" spans="1:5">
      <c r="A178" s="23">
        <v>149</v>
      </c>
      <c r="B178" s="27" t="s">
        <v>346</v>
      </c>
      <c r="C178" s="28" t="s">
        <v>347</v>
      </c>
      <c r="D178" s="88"/>
      <c r="E178" s="31"/>
    </row>
    <row r="179" spans="1:5">
      <c r="A179" s="23">
        <v>150</v>
      </c>
      <c r="B179" s="27" t="s">
        <v>348</v>
      </c>
      <c r="C179" s="28" t="s">
        <v>349</v>
      </c>
      <c r="D179" s="88"/>
      <c r="E179" s="31"/>
    </row>
    <row r="180" spans="1:5" ht="12" thickBot="1">
      <c r="A180" s="23">
        <v>151</v>
      </c>
      <c r="B180" s="27" t="s">
        <v>350</v>
      </c>
      <c r="C180" s="28" t="s">
        <v>351</v>
      </c>
      <c r="D180" s="88"/>
      <c r="E180" s="31"/>
    </row>
    <row r="181" spans="1:5" ht="12.6" thickBot="1">
      <c r="A181" s="26"/>
      <c r="B181" s="132" t="s">
        <v>352</v>
      </c>
      <c r="C181" s="132"/>
      <c r="D181" s="40">
        <f>SUM(D139:D180)</f>
        <v>0</v>
      </c>
      <c r="E181" s="33"/>
    </row>
    <row r="183" spans="1:5" ht="12">
      <c r="A183" s="26"/>
      <c r="B183" s="132" t="s">
        <v>353</v>
      </c>
      <c r="C183" s="132"/>
      <c r="D183" s="132"/>
      <c r="E183" s="132"/>
    </row>
    <row r="184" spans="1:5">
      <c r="A184" s="23">
        <v>152</v>
      </c>
      <c r="B184" s="27" t="s">
        <v>354</v>
      </c>
      <c r="C184" s="28" t="s">
        <v>355</v>
      </c>
      <c r="D184" s="88"/>
      <c r="E184" s="31"/>
    </row>
    <row r="185" spans="1:5" ht="12" thickBot="1">
      <c r="A185" s="23">
        <v>153</v>
      </c>
      <c r="B185" s="27" t="s">
        <v>354</v>
      </c>
      <c r="C185" s="28" t="s">
        <v>355</v>
      </c>
      <c r="D185" s="88"/>
      <c r="E185" s="31"/>
    </row>
    <row r="186" spans="1:5" ht="12.6" thickBot="1">
      <c r="A186" s="26"/>
      <c r="B186" s="132" t="s">
        <v>356</v>
      </c>
      <c r="C186" s="132"/>
      <c r="D186" s="40">
        <f>SUM(D184:D185)</f>
        <v>0</v>
      </c>
      <c r="E186" s="33"/>
    </row>
    <row r="187" spans="1:5" ht="12" thickBot="1"/>
    <row r="188" spans="1:5" ht="12.6" thickBot="1">
      <c r="B188" s="132" t="s">
        <v>357</v>
      </c>
      <c r="C188" s="132"/>
      <c r="D188" s="41">
        <f>SUM(D186+D181+D136+D29)</f>
        <v>0</v>
      </c>
      <c r="E188" s="41">
        <f>SUM(E100+E63+E52)</f>
        <v>0</v>
      </c>
    </row>
    <row r="189" spans="1:5" ht="12" thickBot="1"/>
    <row r="190" spans="1:5" ht="12.6" thickBot="1">
      <c r="B190" s="133" t="s">
        <v>358</v>
      </c>
      <c r="C190" s="133"/>
      <c r="D190" s="79"/>
      <c r="E190" s="67">
        <f>+D188-E188</f>
        <v>0</v>
      </c>
    </row>
  </sheetData>
  <sheetProtection algorithmName="SHA-512" hashValue="nx2iuHWiGGpp6dypW8e1nCbhtHu2Ahs5LudjTApxbe5ZjMaE+mJr1/lyr40lZihUH9HwWx3Rdwi7ZHetji/nWw==" saltValue="awx6pfSvpOiVojwevAbSfQ==" spinCount="100000" sheet="1" objects="1" scenarios="1" formatCells="0" formatColumns="0" formatRows="0" autoFilter="0"/>
  <autoFilter ref="A10:E188" xr:uid="{00000000-0001-0000-0200-000000000000}"/>
  <mergeCells count="22">
    <mergeCell ref="B12:E12"/>
    <mergeCell ref="B29:C29"/>
    <mergeCell ref="A2:E2"/>
    <mergeCell ref="A3:E3"/>
    <mergeCell ref="A4:E4"/>
    <mergeCell ref="A5:B5"/>
    <mergeCell ref="A6:B6"/>
    <mergeCell ref="A7:B7"/>
    <mergeCell ref="B54:E54"/>
    <mergeCell ref="B63:C63"/>
    <mergeCell ref="B65:E65"/>
    <mergeCell ref="B31:E31"/>
    <mergeCell ref="B52:C52"/>
    <mergeCell ref="B136:C136"/>
    <mergeCell ref="B138:E138"/>
    <mergeCell ref="B100:C100"/>
    <mergeCell ref="B102:E102"/>
    <mergeCell ref="B190:C190"/>
    <mergeCell ref="B186:C186"/>
    <mergeCell ref="B188:C188"/>
    <mergeCell ref="B181:C181"/>
    <mergeCell ref="B183:E183"/>
  </mergeCells>
  <phoneticPr fontId="4" type="noConversion"/>
  <dataValidations disablePrompts="1" count="2">
    <dataValidation type="list" allowBlank="1" showInputMessage="1" showErrorMessage="1" sqref="C6" xr:uid="{862CC554-D8E0-4974-992C-0EBAE2ABFA69}">
      <formula1>"2024-2025, 2025-2026, 2026-2027, 2027-2028"</formula1>
    </dataValidation>
    <dataValidation type="list" allowBlank="1" showInputMessage="1" showErrorMessage="1" sqref="D6" xr:uid="{A81145FD-C996-4EE8-8D72-C940A2174574}">
      <formula1>"Q1 Jul to Sep, Q2 Jul to Dec, Q3 Jul to Mar, Annual Report"</formula1>
    </dataValidation>
  </dataValidations>
  <pageMargins left="0.25" right="0.25" top="0.34" bottom="0.43" header="0.2" footer="0.17"/>
  <pageSetup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26"/>
  <sheetViews>
    <sheetView workbookViewId="0">
      <selection activeCell="B8" sqref="B8"/>
    </sheetView>
  </sheetViews>
  <sheetFormatPr defaultRowHeight="13.15"/>
  <cols>
    <col min="1" max="1" width="20.7109375" customWidth="1"/>
    <col min="2" max="2" width="16.140625" customWidth="1"/>
    <col min="3" max="3" width="3" customWidth="1"/>
    <col min="4" max="4" width="16.28515625" customWidth="1"/>
    <col min="5" max="5" width="16" customWidth="1"/>
    <col min="6" max="6" width="2.85546875" customWidth="1"/>
    <col min="7" max="7" width="15" customWidth="1"/>
    <col min="8" max="8" width="18.85546875" customWidth="1"/>
  </cols>
  <sheetData>
    <row r="1" spans="1:8">
      <c r="A1" s="61" t="s">
        <v>359</v>
      </c>
      <c r="B1" s="61"/>
      <c r="C1" s="61"/>
      <c r="D1" s="61"/>
      <c r="E1" s="61"/>
      <c r="F1" s="61"/>
      <c r="G1" s="61"/>
      <c r="H1" s="61"/>
    </row>
    <row r="2" spans="1:8">
      <c r="A2" s="61" t="s">
        <v>360</v>
      </c>
      <c r="B2" s="61"/>
      <c r="C2" s="61"/>
      <c r="D2" s="61"/>
      <c r="E2" s="61"/>
      <c r="F2" s="61"/>
      <c r="G2" s="61"/>
      <c r="H2" s="61"/>
    </row>
    <row r="4" spans="1:8">
      <c r="A4" s="142" t="s">
        <v>361</v>
      </c>
      <c r="B4" s="142"/>
      <c r="C4" s="142"/>
      <c r="D4" s="142"/>
      <c r="E4" s="142"/>
      <c r="F4" s="142"/>
      <c r="G4" s="142"/>
      <c r="H4" s="142"/>
    </row>
    <row r="6" spans="1:8">
      <c r="A6" s="139" t="s">
        <v>362</v>
      </c>
      <c r="B6" s="139"/>
      <c r="D6" s="139" t="s">
        <v>363</v>
      </c>
      <c r="E6" s="139"/>
      <c r="G6" s="139" t="s">
        <v>364</v>
      </c>
      <c r="H6" s="139"/>
    </row>
    <row r="7" spans="1:8">
      <c r="A7" s="12" t="s">
        <v>365</v>
      </c>
      <c r="B7" s="98"/>
      <c r="D7" s="12" t="s">
        <v>366</v>
      </c>
      <c r="E7" s="89"/>
      <c r="G7" s="12" t="s">
        <v>367</v>
      </c>
      <c r="H7" s="89"/>
    </row>
    <row r="8" spans="1:8">
      <c r="A8" s="12" t="s">
        <v>368</v>
      </c>
      <c r="B8" s="89"/>
      <c r="D8" s="12" t="s">
        <v>368</v>
      </c>
      <c r="E8" s="89"/>
      <c r="G8" s="12" t="s">
        <v>368</v>
      </c>
      <c r="H8" s="90"/>
    </row>
    <row r="9" spans="1:8">
      <c r="A9" s="12"/>
      <c r="B9" s="13"/>
      <c r="D9" s="12"/>
      <c r="E9" s="12"/>
      <c r="G9" s="12"/>
      <c r="H9" s="12"/>
    </row>
    <row r="10" spans="1:8">
      <c r="A10" s="64" t="s">
        <v>369</v>
      </c>
      <c r="B10" s="65">
        <f>SUM(B7+B8)</f>
        <v>0</v>
      </c>
      <c r="D10" s="63" t="s">
        <v>370</v>
      </c>
      <c r="E10" s="65">
        <f>SUM(E7+E8)</f>
        <v>0</v>
      </c>
      <c r="G10" s="63" t="s">
        <v>371</v>
      </c>
      <c r="H10" s="62">
        <f>SUM(H7+H8)</f>
        <v>0</v>
      </c>
    </row>
    <row r="11" spans="1:8">
      <c r="A11" t="s">
        <v>372</v>
      </c>
    </row>
    <row r="12" spans="1:8">
      <c r="A12" t="s">
        <v>372</v>
      </c>
      <c r="B12" t="s">
        <v>372</v>
      </c>
      <c r="G12" s="139" t="s">
        <v>373</v>
      </c>
      <c r="H12" s="139"/>
    </row>
    <row r="13" spans="1:8">
      <c r="A13" s="139" t="s">
        <v>12</v>
      </c>
      <c r="B13" s="139"/>
      <c r="D13" s="62" t="s">
        <v>374</v>
      </c>
      <c r="G13" s="140">
        <f>'FC1A Data'!E81</f>
        <v>0</v>
      </c>
      <c r="H13" s="141"/>
    </row>
    <row r="14" spans="1:8">
      <c r="A14" s="12" t="s">
        <v>362</v>
      </c>
      <c r="B14" s="14">
        <f>ROUND(B10/D14,0)</f>
        <v>0</v>
      </c>
      <c r="D14" s="113">
        <v>2</v>
      </c>
      <c r="E14" s="16"/>
      <c r="G14" s="15"/>
      <c r="H14" s="16"/>
    </row>
    <row r="15" spans="1:8">
      <c r="A15" s="12" t="s">
        <v>363</v>
      </c>
      <c r="B15" s="14">
        <f>ROUND(E10/D15,0)</f>
        <v>0</v>
      </c>
      <c r="D15" s="113">
        <v>1</v>
      </c>
      <c r="E15" s="17"/>
      <c r="G15" s="15"/>
      <c r="H15" s="16"/>
    </row>
    <row r="16" spans="1:8">
      <c r="A16" s="12" t="s">
        <v>364</v>
      </c>
      <c r="B16" s="14">
        <f>ROUND(H10/D16,0)</f>
        <v>0</v>
      </c>
      <c r="D16" s="113">
        <v>4</v>
      </c>
      <c r="E16" s="18"/>
      <c r="H16" s="16"/>
    </row>
    <row r="17" spans="1:8">
      <c r="A17" s="19" t="s">
        <v>375</v>
      </c>
      <c r="B17" s="13">
        <f>ROUND(G13/D17,0)</f>
        <v>0</v>
      </c>
      <c r="D17" s="91">
        <v>5</v>
      </c>
      <c r="G17" s="15"/>
      <c r="H17" s="16"/>
    </row>
    <row r="18" spans="1:8">
      <c r="A18" s="63" t="s">
        <v>376</v>
      </c>
      <c r="B18" s="62">
        <f>ROUND(SUM(B14:B17),0)</f>
        <v>0</v>
      </c>
      <c r="G18" s="15"/>
      <c r="H18" s="16"/>
    </row>
    <row r="19" spans="1:8">
      <c r="G19" s="15"/>
      <c r="H19" s="16"/>
    </row>
    <row r="20" spans="1:8">
      <c r="A20" s="138" t="s">
        <v>377</v>
      </c>
      <c r="B20" s="138"/>
      <c r="C20" s="138"/>
      <c r="D20" s="138"/>
      <c r="E20" s="138"/>
      <c r="F20" s="138"/>
      <c r="G20" s="138"/>
      <c r="H20" s="138"/>
    </row>
    <row r="21" spans="1:8">
      <c r="A21" s="138" t="s">
        <v>378</v>
      </c>
      <c r="B21" s="138"/>
      <c r="C21" s="138"/>
      <c r="D21" s="138"/>
      <c r="E21" s="138"/>
      <c r="F21" s="138"/>
      <c r="G21" s="138"/>
      <c r="H21" s="138"/>
    </row>
    <row r="22" spans="1:8">
      <c r="A22" s="138" t="s">
        <v>379</v>
      </c>
      <c r="B22" s="138"/>
      <c r="C22" s="138"/>
      <c r="D22" s="138"/>
      <c r="E22" s="138"/>
      <c r="F22" s="138"/>
      <c r="G22" s="138"/>
      <c r="H22" s="138"/>
    </row>
    <row r="24" spans="1:8">
      <c r="A24" s="50" t="s">
        <v>380</v>
      </c>
    </row>
    <row r="25" spans="1:8">
      <c r="A25" s="50" t="s">
        <v>381</v>
      </c>
    </row>
    <row r="26" spans="1:8">
      <c r="A26" s="50" t="s">
        <v>382</v>
      </c>
    </row>
  </sheetData>
  <sheetProtection algorithmName="SHA-512" hashValue="rIbMmGqkmtyd4jsYgB2qTNsmW8k4U6Ji6N7CsBGsmm3G9iEz5lDpcTM4vYPqn8g9CWYtzGOe8MYEdIE49DLjrQ==" saltValue="f3mTAItoovP6r93iSsojgQ==" spinCount="100000" sheet="1" objects="1" scenarios="1" formatCells="0" formatColumns="0" formatRows="0"/>
  <mergeCells count="10">
    <mergeCell ref="A4:H4"/>
    <mergeCell ref="A6:B6"/>
    <mergeCell ref="D6:E6"/>
    <mergeCell ref="G6:H6"/>
    <mergeCell ref="A20:H20"/>
    <mergeCell ref="A21:H21"/>
    <mergeCell ref="A22:H22"/>
    <mergeCell ref="G12:H12"/>
    <mergeCell ref="A13:B13"/>
    <mergeCell ref="G13:H13"/>
  </mergeCells>
  <phoneticPr fontId="4" type="noConversion"/>
  <printOptions horizontalCentered="1"/>
  <pageMargins left="0.25" right="0.25" top="1" bottom="1" header="0.5" footer="0.5"/>
  <pageSetup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110"/>
  <sheetViews>
    <sheetView zoomScaleNormal="100" workbookViewId="0">
      <pane ySplit="5" topLeftCell="A6" activePane="bottomLeft" state="frozen"/>
      <selection pane="bottomLeft" activeCell="B8" sqref="B8"/>
      <selection activeCell="E16" sqref="E16:E21"/>
    </sheetView>
  </sheetViews>
  <sheetFormatPr defaultRowHeight="13.15"/>
  <cols>
    <col min="1" max="1" width="36.28515625" customWidth="1"/>
    <col min="2" max="2" width="15.28515625" customWidth="1"/>
    <col min="3" max="3" width="4.28515625" customWidth="1"/>
    <col min="4" max="4" width="12.140625" bestFit="1" customWidth="1"/>
    <col min="5" max="5" width="48.140625" customWidth="1"/>
    <col min="6" max="6" width="13.85546875" customWidth="1"/>
  </cols>
  <sheetData>
    <row r="1" spans="1:6">
      <c r="A1" s="71" t="s">
        <v>383</v>
      </c>
      <c r="B1" s="72"/>
      <c r="C1" s="72"/>
      <c r="D1" s="72"/>
      <c r="E1" s="72"/>
      <c r="F1" s="73"/>
    </row>
    <row r="2" spans="1:6" ht="13.9" thickBot="1">
      <c r="A2" s="74" t="s">
        <v>384</v>
      </c>
      <c r="B2" s="75"/>
      <c r="C2" s="75"/>
      <c r="D2" s="75"/>
      <c r="E2" s="75"/>
      <c r="F2" s="76"/>
    </row>
    <row r="3" spans="1:6" ht="6.6" customHeight="1"/>
    <row r="4" spans="1:6">
      <c r="A4" s="77">
        <f>'FC1A Data'!C5</f>
        <v>0</v>
      </c>
      <c r="B4" s="6"/>
      <c r="C4" s="6"/>
      <c r="D4" s="77" t="str">
        <f>'FC1A Data'!C6 &amp; " " &amp; 'FC1A Data'!D6</f>
        <v xml:space="preserve"> </v>
      </c>
      <c r="E4" s="6"/>
      <c r="F4" s="6"/>
    </row>
    <row r="5" spans="1:6">
      <c r="A5" s="143" t="s">
        <v>385</v>
      </c>
      <c r="B5" s="143"/>
      <c r="C5" s="6"/>
      <c r="D5" s="143" t="s">
        <v>386</v>
      </c>
      <c r="E5" s="143"/>
      <c r="F5" s="143"/>
    </row>
    <row r="6" spans="1:6">
      <c r="C6" s="6"/>
      <c r="D6" s="144"/>
      <c r="E6" s="145"/>
      <c r="F6" s="145"/>
    </row>
    <row r="7" spans="1:6">
      <c r="A7" s="143" t="s">
        <v>387</v>
      </c>
      <c r="B7" s="143"/>
      <c r="C7" s="6"/>
      <c r="D7" s="104" t="s">
        <v>388</v>
      </c>
      <c r="E7" s="99"/>
      <c r="F7" s="100"/>
    </row>
    <row r="8" spans="1:6">
      <c r="A8" s="8" t="s">
        <v>389</v>
      </c>
      <c r="B8" s="128">
        <f>'FC1A Data'!D13</f>
        <v>0</v>
      </c>
      <c r="C8" s="6"/>
      <c r="D8" s="8" t="s">
        <v>201</v>
      </c>
      <c r="E8" s="8" t="s">
        <v>200</v>
      </c>
      <c r="F8" s="9">
        <f>'FC1A Data'!D103</f>
        <v>0</v>
      </c>
    </row>
    <row r="9" spans="1:6">
      <c r="A9" s="8" t="s">
        <v>390</v>
      </c>
      <c r="B9" s="128">
        <f>'FC1A Data'!D14</f>
        <v>0</v>
      </c>
      <c r="C9" s="6"/>
      <c r="D9" s="8" t="s">
        <v>203</v>
      </c>
      <c r="E9" s="8" t="s">
        <v>202</v>
      </c>
      <c r="F9" s="9">
        <f>'FC1A Data'!D104</f>
        <v>0</v>
      </c>
    </row>
    <row r="10" spans="1:6">
      <c r="A10" s="8" t="s">
        <v>391</v>
      </c>
      <c r="B10" s="128">
        <f>'FC1A Data'!D15</f>
        <v>0</v>
      </c>
      <c r="C10" s="6"/>
      <c r="D10" s="8" t="s">
        <v>205</v>
      </c>
      <c r="E10" s="8" t="s">
        <v>204</v>
      </c>
      <c r="F10" s="9">
        <f>'FC1A Data'!D105</f>
        <v>0</v>
      </c>
    </row>
    <row r="11" spans="1:6">
      <c r="A11" s="8" t="s">
        <v>392</v>
      </c>
      <c r="B11" s="128">
        <f>'FC1A Data'!D16</f>
        <v>0</v>
      </c>
      <c r="C11" s="6"/>
      <c r="D11" s="8" t="s">
        <v>207</v>
      </c>
      <c r="E11" s="8" t="s">
        <v>206</v>
      </c>
      <c r="F11" s="9">
        <f>'FC1A Data'!D106</f>
        <v>0</v>
      </c>
    </row>
    <row r="12" spans="1:6">
      <c r="A12" s="8" t="s">
        <v>393</v>
      </c>
      <c r="B12" s="9">
        <f>'FC1A Data'!D17</f>
        <v>0</v>
      </c>
      <c r="C12" s="6"/>
      <c r="D12" s="8" t="s">
        <v>209</v>
      </c>
      <c r="E12" s="8" t="s">
        <v>208</v>
      </c>
      <c r="F12" s="9">
        <f>'FC1A Data'!D107</f>
        <v>0</v>
      </c>
    </row>
    <row r="13" spans="1:6">
      <c r="A13" s="8" t="s">
        <v>394</v>
      </c>
      <c r="B13" s="9">
        <f>'FC1A Data'!D18</f>
        <v>0</v>
      </c>
      <c r="C13" s="6"/>
      <c r="D13" s="8" t="s">
        <v>211</v>
      </c>
      <c r="E13" s="8" t="s">
        <v>210</v>
      </c>
      <c r="F13" s="9">
        <f>'FC1A Data'!D108</f>
        <v>0</v>
      </c>
    </row>
    <row r="14" spans="1:6">
      <c r="A14" s="8" t="s">
        <v>395</v>
      </c>
      <c r="B14" s="9">
        <f>'FC1A Data'!D19</f>
        <v>0</v>
      </c>
      <c r="C14" s="6"/>
      <c r="D14" s="8" t="s">
        <v>213</v>
      </c>
      <c r="E14" s="8" t="s">
        <v>212</v>
      </c>
      <c r="F14" s="9">
        <f>'FC1A Data'!D109</f>
        <v>0</v>
      </c>
    </row>
    <row r="15" spans="1:6">
      <c r="A15" s="8" t="s">
        <v>396</v>
      </c>
      <c r="B15" s="9">
        <f>'FC1A Data'!D20</f>
        <v>0</v>
      </c>
      <c r="C15" s="6"/>
      <c r="D15" s="8" t="s">
        <v>215</v>
      </c>
      <c r="E15" s="8" t="s">
        <v>214</v>
      </c>
      <c r="F15" s="9">
        <f>'FC1A Data'!D110</f>
        <v>0</v>
      </c>
    </row>
    <row r="16" spans="1:6">
      <c r="A16" s="8" t="s">
        <v>397</v>
      </c>
      <c r="B16" s="9">
        <f>'FC1A Data'!D21</f>
        <v>0</v>
      </c>
      <c r="C16" s="6"/>
      <c r="D16" s="8" t="s">
        <v>217</v>
      </c>
      <c r="E16" s="8" t="s">
        <v>216</v>
      </c>
      <c r="F16" s="9">
        <f>'FC1A Data'!D111</f>
        <v>0</v>
      </c>
    </row>
    <row r="17" spans="1:6">
      <c r="A17" s="8" t="s">
        <v>398</v>
      </c>
      <c r="B17" s="9">
        <f>'FC1A Data'!D22</f>
        <v>0</v>
      </c>
      <c r="C17" s="6"/>
      <c r="D17" s="8" t="s">
        <v>219</v>
      </c>
      <c r="E17" s="8" t="s">
        <v>218</v>
      </c>
      <c r="F17" s="9">
        <f>'FC1A Data'!D112</f>
        <v>0</v>
      </c>
    </row>
    <row r="18" spans="1:6">
      <c r="A18" s="8" t="s">
        <v>399</v>
      </c>
      <c r="B18" s="9">
        <f>'FC1A Data'!D23</f>
        <v>0</v>
      </c>
      <c r="C18" s="6"/>
      <c r="D18" s="8" t="s">
        <v>221</v>
      </c>
      <c r="E18" s="8" t="s">
        <v>220</v>
      </c>
      <c r="F18" s="9">
        <f>'FC1A Data'!D113</f>
        <v>0</v>
      </c>
    </row>
    <row r="19" spans="1:6">
      <c r="A19" s="8" t="s">
        <v>400</v>
      </c>
      <c r="B19" s="9">
        <f>'FC1A Data'!D24</f>
        <v>0</v>
      </c>
      <c r="C19" s="6"/>
      <c r="D19" s="8" t="s">
        <v>223</v>
      </c>
      <c r="E19" s="8" t="s">
        <v>222</v>
      </c>
      <c r="F19" s="9">
        <f>'FC1A Data'!D114</f>
        <v>0</v>
      </c>
    </row>
    <row r="20" spans="1:6">
      <c r="A20" s="8" t="s">
        <v>401</v>
      </c>
      <c r="B20" s="9">
        <f>'FC1A Data'!D25</f>
        <v>0</v>
      </c>
      <c r="C20" s="6"/>
      <c r="D20" s="8" t="s">
        <v>225</v>
      </c>
      <c r="E20" s="8" t="s">
        <v>224</v>
      </c>
      <c r="F20" s="9">
        <f>'FC1A Data'!D115</f>
        <v>0</v>
      </c>
    </row>
    <row r="21" spans="1:6">
      <c r="A21" s="8" t="s">
        <v>402</v>
      </c>
      <c r="B21" s="9">
        <f>'FC1A Data'!D26</f>
        <v>0</v>
      </c>
      <c r="C21" s="6"/>
      <c r="D21" s="8" t="s">
        <v>227</v>
      </c>
      <c r="E21" s="8" t="s">
        <v>403</v>
      </c>
      <c r="F21" s="9">
        <f>'FC1A Data'!D116</f>
        <v>0</v>
      </c>
    </row>
    <row r="22" spans="1:6">
      <c r="A22" s="8" t="s">
        <v>404</v>
      </c>
      <c r="B22" s="9">
        <f>'FC1A Data'!D27</f>
        <v>0</v>
      </c>
      <c r="C22" s="6"/>
      <c r="D22" s="8" t="s">
        <v>229</v>
      </c>
      <c r="E22" s="8" t="s">
        <v>228</v>
      </c>
      <c r="F22" s="9">
        <f>'FC1A Data'!D117</f>
        <v>0</v>
      </c>
    </row>
    <row r="23" spans="1:6">
      <c r="A23" s="8" t="s">
        <v>405</v>
      </c>
      <c r="B23" s="9">
        <f>'FC1A Data'!D28</f>
        <v>0</v>
      </c>
      <c r="C23" s="6"/>
      <c r="D23" s="8" t="s">
        <v>231</v>
      </c>
      <c r="E23" s="8" t="s">
        <v>230</v>
      </c>
      <c r="F23" s="9">
        <f>'FC1A Data'!D118</f>
        <v>0</v>
      </c>
    </row>
    <row r="24" spans="1:6">
      <c r="A24" s="42" t="s">
        <v>406</v>
      </c>
      <c r="B24" s="48">
        <f>SUM(B8:B23)</f>
        <v>0</v>
      </c>
      <c r="C24" s="6"/>
      <c r="D24" s="8" t="s">
        <v>233</v>
      </c>
      <c r="E24" s="8" t="s">
        <v>232</v>
      </c>
      <c r="F24" s="9">
        <f>'FC1A Data'!D119</f>
        <v>0</v>
      </c>
    </row>
    <row r="25" spans="1:6">
      <c r="A25" s="8"/>
      <c r="B25" s="7"/>
      <c r="C25" s="6"/>
      <c r="D25" s="8" t="s">
        <v>235</v>
      </c>
      <c r="E25" s="8" t="s">
        <v>234</v>
      </c>
      <c r="F25" s="9">
        <f>'FC1A Data'!D120</f>
        <v>0</v>
      </c>
    </row>
    <row r="26" spans="1:6">
      <c r="A26" s="143" t="s">
        <v>407</v>
      </c>
      <c r="B26" s="143"/>
      <c r="C26" s="6"/>
      <c r="D26" s="20" t="s">
        <v>237</v>
      </c>
      <c r="E26" s="20" t="s">
        <v>408</v>
      </c>
      <c r="F26" s="9">
        <f>'FC1A Data'!D121</f>
        <v>0</v>
      </c>
    </row>
    <row r="27" spans="1:6">
      <c r="A27" s="8" t="s">
        <v>409</v>
      </c>
      <c r="B27" s="9">
        <f>'FC1A Data'!E32</f>
        <v>0</v>
      </c>
      <c r="C27" s="6"/>
      <c r="D27" s="8" t="s">
        <v>239</v>
      </c>
      <c r="E27" s="8" t="s">
        <v>238</v>
      </c>
      <c r="F27" s="9">
        <f>'FC1A Data'!D122</f>
        <v>0</v>
      </c>
    </row>
    <row r="28" spans="1:6">
      <c r="A28" s="8" t="s">
        <v>410</v>
      </c>
      <c r="B28" s="9">
        <f>'FC1A Data'!E33</f>
        <v>0</v>
      </c>
      <c r="C28" s="6"/>
      <c r="D28" s="8" t="s">
        <v>241</v>
      </c>
      <c r="E28" s="8" t="s">
        <v>240</v>
      </c>
      <c r="F28" s="9">
        <f>'FC1A Data'!D123</f>
        <v>0</v>
      </c>
    </row>
    <row r="29" spans="1:6">
      <c r="A29" s="8" t="s">
        <v>411</v>
      </c>
      <c r="B29" s="9">
        <f>'FC1A Data'!E34</f>
        <v>0</v>
      </c>
      <c r="C29" s="6"/>
      <c r="D29" s="8" t="s">
        <v>243</v>
      </c>
      <c r="E29" s="94" t="s">
        <v>412</v>
      </c>
      <c r="F29" s="110">
        <f>'FC1A Data'!D124</f>
        <v>0</v>
      </c>
    </row>
    <row r="30" spans="1:6">
      <c r="A30" s="8" t="s">
        <v>413</v>
      </c>
      <c r="B30" s="9">
        <f>'FC1A Data'!E35</f>
        <v>0</v>
      </c>
      <c r="C30" s="6"/>
      <c r="D30" s="8" t="s">
        <v>245</v>
      </c>
      <c r="E30" s="11" t="s">
        <v>414</v>
      </c>
      <c r="F30" s="9">
        <f>'FC1A Data'!D125</f>
        <v>0</v>
      </c>
    </row>
    <row r="31" spans="1:6">
      <c r="A31" s="8" t="s">
        <v>415</v>
      </c>
      <c r="B31" s="9">
        <f>'FC1A Data'!E36</f>
        <v>0</v>
      </c>
      <c r="C31" s="6"/>
      <c r="D31" s="8" t="s">
        <v>247</v>
      </c>
      <c r="E31" s="94" t="s">
        <v>416</v>
      </c>
      <c r="F31" s="110">
        <f>'FC1A Data'!D126</f>
        <v>0</v>
      </c>
    </row>
    <row r="32" spans="1:6">
      <c r="A32" s="8" t="s">
        <v>417</v>
      </c>
      <c r="B32" s="9">
        <f>'FC1A Data'!E37</f>
        <v>0</v>
      </c>
      <c r="C32" s="6"/>
      <c r="D32" s="8" t="s">
        <v>249</v>
      </c>
      <c r="E32" s="8" t="s">
        <v>418</v>
      </c>
      <c r="F32" s="9">
        <f>'FC1A Data'!D127</f>
        <v>0</v>
      </c>
    </row>
    <row r="33" spans="1:6">
      <c r="A33" s="8" t="s">
        <v>419</v>
      </c>
      <c r="B33" s="9">
        <f>'FC1A Data'!E38</f>
        <v>0</v>
      </c>
      <c r="C33" s="6"/>
      <c r="D33" s="46" t="s">
        <v>251</v>
      </c>
      <c r="E33" s="46" t="s">
        <v>250</v>
      </c>
      <c r="F33" s="53">
        <f>'FC1A Data'!D128</f>
        <v>0</v>
      </c>
    </row>
    <row r="34" spans="1:6">
      <c r="A34" s="8" t="s">
        <v>420</v>
      </c>
      <c r="B34" s="9">
        <f>'FC1A Data'!E39</f>
        <v>0</v>
      </c>
      <c r="C34" s="6"/>
      <c r="D34" s="46" t="s">
        <v>253</v>
      </c>
      <c r="E34" s="46" t="s">
        <v>106</v>
      </c>
      <c r="F34" s="53">
        <f>'FC1A Data'!D129</f>
        <v>0</v>
      </c>
    </row>
    <row r="35" spans="1:6">
      <c r="A35" s="8" t="s">
        <v>421</v>
      </c>
      <c r="B35" s="9">
        <f>'FC1A Data'!E40</f>
        <v>0</v>
      </c>
      <c r="C35" s="6"/>
      <c r="D35" s="8" t="s">
        <v>255</v>
      </c>
      <c r="E35" s="8" t="s">
        <v>422</v>
      </c>
      <c r="F35" s="9">
        <f>'FC1A Data'!D130</f>
        <v>0</v>
      </c>
    </row>
    <row r="36" spans="1:6">
      <c r="A36" s="10" t="s">
        <v>423</v>
      </c>
      <c r="B36" s="9">
        <f>'FC1A Data'!E41</f>
        <v>0</v>
      </c>
      <c r="C36" s="6"/>
      <c r="D36" s="8" t="s">
        <v>257</v>
      </c>
      <c r="E36" s="8" t="s">
        <v>424</v>
      </c>
      <c r="F36" s="9">
        <f>'FC1A Data'!D131</f>
        <v>0</v>
      </c>
    </row>
    <row r="37" spans="1:6">
      <c r="A37" s="8" t="s">
        <v>425</v>
      </c>
      <c r="B37" s="9">
        <f>'FC1A Data'!E42</f>
        <v>0</v>
      </c>
      <c r="C37" s="6"/>
      <c r="D37" s="8" t="s">
        <v>259</v>
      </c>
      <c r="E37" s="8" t="s">
        <v>426</v>
      </c>
      <c r="F37" s="9">
        <f>'FC1A Data'!D132</f>
        <v>0</v>
      </c>
    </row>
    <row r="38" spans="1:6">
      <c r="A38" s="8" t="s">
        <v>427</v>
      </c>
      <c r="B38" s="9">
        <f>'FC1A Data'!E43</f>
        <v>0</v>
      </c>
      <c r="C38" s="6"/>
      <c r="D38" s="8" t="s">
        <v>261</v>
      </c>
      <c r="E38" s="8" t="s">
        <v>428</v>
      </c>
      <c r="F38" s="9">
        <f>'FC1A Data'!D133</f>
        <v>0</v>
      </c>
    </row>
    <row r="39" spans="1:6">
      <c r="A39" s="8" t="s">
        <v>429</v>
      </c>
      <c r="B39" s="9">
        <f>'FC1A Data'!E44</f>
        <v>0</v>
      </c>
      <c r="C39" s="6"/>
      <c r="D39" s="8" t="s">
        <v>263</v>
      </c>
      <c r="E39" s="8" t="s">
        <v>430</v>
      </c>
      <c r="F39" s="9">
        <f>'FC1A Data'!D134</f>
        <v>0</v>
      </c>
    </row>
    <row r="40" spans="1:6">
      <c r="A40" s="8" t="s">
        <v>431</v>
      </c>
      <c r="B40" s="9">
        <f>'FC1A Data'!E45</f>
        <v>0</v>
      </c>
      <c r="C40" s="6"/>
      <c r="D40" s="8" t="s">
        <v>265</v>
      </c>
      <c r="E40" s="8" t="s">
        <v>432</v>
      </c>
      <c r="F40" s="9">
        <f>'FC1A Data'!D135</f>
        <v>0</v>
      </c>
    </row>
    <row r="41" spans="1:6">
      <c r="A41" s="8" t="s">
        <v>433</v>
      </c>
      <c r="B41" s="9">
        <f>'FC1A Data'!E46</f>
        <v>0</v>
      </c>
      <c r="C41" s="6"/>
      <c r="D41" s="103"/>
      <c r="E41" s="102" t="s">
        <v>434</v>
      </c>
      <c r="F41" s="45">
        <f>SUM(F8:F40)</f>
        <v>0</v>
      </c>
    </row>
    <row r="42" spans="1:6">
      <c r="A42" s="8" t="s">
        <v>435</v>
      </c>
      <c r="B42" s="9">
        <f>'FC1A Data'!E47</f>
        <v>0</v>
      </c>
      <c r="C42" s="6"/>
      <c r="D42" s="6"/>
      <c r="E42" s="6"/>
      <c r="F42" s="6"/>
    </row>
    <row r="43" spans="1:6">
      <c r="A43" s="8" t="s">
        <v>436</v>
      </c>
      <c r="B43" s="9">
        <f>'FC1A Data'!E48</f>
        <v>0</v>
      </c>
      <c r="C43" s="6"/>
      <c r="D43" s="104" t="s">
        <v>437</v>
      </c>
      <c r="E43" s="99"/>
      <c r="F43" s="100"/>
    </row>
    <row r="44" spans="1:6">
      <c r="A44" s="8" t="s">
        <v>438</v>
      </c>
      <c r="B44" s="9">
        <f>'FC1A Data'!E49</f>
        <v>0</v>
      </c>
      <c r="C44" s="6"/>
      <c r="D44" s="8" t="s">
        <v>269</v>
      </c>
      <c r="E44" s="8" t="s">
        <v>439</v>
      </c>
      <c r="F44" s="9">
        <f>'FC1A Data'!D139</f>
        <v>0</v>
      </c>
    </row>
    <row r="45" spans="1:6">
      <c r="A45" s="46" t="s">
        <v>440</v>
      </c>
      <c r="B45" s="53">
        <f>'FC1A Data'!E50</f>
        <v>0</v>
      </c>
      <c r="C45" s="6"/>
      <c r="D45" s="8" t="s">
        <v>271</v>
      </c>
      <c r="E45" s="8" t="s">
        <v>441</v>
      </c>
      <c r="F45" s="9">
        <f>'FC1A Data'!D140</f>
        <v>0</v>
      </c>
    </row>
    <row r="46" spans="1:6">
      <c r="A46" s="8" t="s">
        <v>442</v>
      </c>
      <c r="B46" s="9">
        <f>'FC1A Data'!E51</f>
        <v>0</v>
      </c>
      <c r="C46" s="6"/>
      <c r="D46" s="109" t="s">
        <v>273</v>
      </c>
      <c r="E46" s="94" t="s">
        <v>443</v>
      </c>
      <c r="F46" s="110">
        <f>'FC1A Data'!D141</f>
        <v>0</v>
      </c>
    </row>
    <row r="47" spans="1:6">
      <c r="A47" s="43" t="s">
        <v>444</v>
      </c>
      <c r="B47" s="47">
        <f>SUM(B27:B46)</f>
        <v>0</v>
      </c>
      <c r="C47" s="6"/>
      <c r="D47" s="8" t="s">
        <v>275</v>
      </c>
      <c r="E47" s="8" t="s">
        <v>445</v>
      </c>
      <c r="F47" s="9">
        <f>'FC1A Data'!D142</f>
        <v>0</v>
      </c>
    </row>
    <row r="48" spans="1:6">
      <c r="A48" s="8"/>
      <c r="B48" s="7"/>
      <c r="C48" s="6"/>
      <c r="D48" s="8" t="s">
        <v>277</v>
      </c>
      <c r="E48" s="8" t="s">
        <v>446</v>
      </c>
      <c r="F48" s="9">
        <f>'FC1A Data'!D143</f>
        <v>0</v>
      </c>
    </row>
    <row r="49" spans="1:6">
      <c r="A49" s="44" t="s">
        <v>447</v>
      </c>
      <c r="B49" s="49">
        <f>SUM(B8+B9+B10+B11) - (B47 - B38-B39-B45-B46)</f>
        <v>0</v>
      </c>
      <c r="C49" s="6"/>
      <c r="D49" s="8" t="s">
        <v>279</v>
      </c>
      <c r="E49" s="8" t="s">
        <v>278</v>
      </c>
      <c r="F49" s="9">
        <f>'FC1A Data'!D144</f>
        <v>0</v>
      </c>
    </row>
    <row r="50" spans="1:6">
      <c r="A50" s="6"/>
      <c r="B50" s="6"/>
      <c r="C50" s="6"/>
      <c r="D50" s="8" t="s">
        <v>281</v>
      </c>
      <c r="E50" s="8" t="s">
        <v>280</v>
      </c>
      <c r="F50" s="9">
        <f>'FC1A Data'!D145</f>
        <v>0</v>
      </c>
    </row>
    <row r="51" spans="1:6">
      <c r="A51" s="143" t="s">
        <v>448</v>
      </c>
      <c r="B51" s="143"/>
      <c r="C51" s="6"/>
      <c r="D51" s="8" t="s">
        <v>283</v>
      </c>
      <c r="E51" s="8" t="s">
        <v>282</v>
      </c>
      <c r="F51" s="9">
        <f>'FC1A Data'!D146</f>
        <v>0</v>
      </c>
    </row>
    <row r="52" spans="1:6">
      <c r="A52" s="8" t="s">
        <v>449</v>
      </c>
      <c r="B52" s="9">
        <f>'FC1A Data'!E55</f>
        <v>0</v>
      </c>
      <c r="C52" s="6"/>
      <c r="D52" s="8" t="s">
        <v>285</v>
      </c>
      <c r="E52" s="8" t="s">
        <v>450</v>
      </c>
      <c r="F52" s="9">
        <f>'FC1A Data'!D147</f>
        <v>0</v>
      </c>
    </row>
    <row r="53" spans="1:6">
      <c r="A53" s="8" t="s">
        <v>451</v>
      </c>
      <c r="B53" s="9">
        <f>'FC1A Data'!E56</f>
        <v>0</v>
      </c>
      <c r="C53" s="6"/>
      <c r="D53" s="8" t="s">
        <v>287</v>
      </c>
      <c r="E53" s="8" t="s">
        <v>452</v>
      </c>
      <c r="F53" s="9">
        <f>'FC1A Data'!D148</f>
        <v>0</v>
      </c>
    </row>
    <row r="54" spans="1:6">
      <c r="A54" s="8" t="s">
        <v>453</v>
      </c>
      <c r="B54" s="9">
        <f>'FC1A Data'!E57</f>
        <v>0</v>
      </c>
      <c r="C54" s="6"/>
      <c r="D54" s="8" t="s">
        <v>289</v>
      </c>
      <c r="E54" s="8" t="s">
        <v>288</v>
      </c>
      <c r="F54" s="9">
        <f>'FC1A Data'!D149</f>
        <v>0</v>
      </c>
    </row>
    <row r="55" spans="1:6">
      <c r="A55" s="8" t="s">
        <v>454</v>
      </c>
      <c r="B55" s="9">
        <f>'FC1A Data'!E58</f>
        <v>0</v>
      </c>
      <c r="C55" s="6"/>
      <c r="D55" s="8" t="s">
        <v>291</v>
      </c>
      <c r="E55" s="8" t="s">
        <v>290</v>
      </c>
      <c r="F55" s="9">
        <f>'FC1A Data'!D150</f>
        <v>0</v>
      </c>
    </row>
    <row r="56" spans="1:6">
      <c r="A56" s="8" t="s">
        <v>455</v>
      </c>
      <c r="B56" s="9">
        <f>'FC1A Data'!E59</f>
        <v>0</v>
      </c>
      <c r="C56" s="6"/>
      <c r="D56" s="8" t="s">
        <v>293</v>
      </c>
      <c r="E56" s="8" t="s">
        <v>292</v>
      </c>
      <c r="F56" s="9">
        <f>'FC1A Data'!D151</f>
        <v>0</v>
      </c>
    </row>
    <row r="57" spans="1:6">
      <c r="A57" s="8" t="s">
        <v>456</v>
      </c>
      <c r="B57" s="9">
        <f>'FC1A Data'!E60</f>
        <v>0</v>
      </c>
      <c r="C57" s="6"/>
      <c r="D57" s="8" t="s">
        <v>295</v>
      </c>
      <c r="E57" s="8" t="s">
        <v>294</v>
      </c>
      <c r="F57" s="9">
        <f>'FC1A Data'!D152</f>
        <v>0</v>
      </c>
    </row>
    <row r="58" spans="1:6">
      <c r="A58" s="8" t="s">
        <v>457</v>
      </c>
      <c r="B58" s="9">
        <f>'FC1A Data'!E61</f>
        <v>0</v>
      </c>
      <c r="C58" s="6"/>
      <c r="D58" s="8" t="s">
        <v>297</v>
      </c>
      <c r="E58" s="8" t="s">
        <v>458</v>
      </c>
      <c r="F58" s="9">
        <f>'FC1A Data'!D153</f>
        <v>0</v>
      </c>
    </row>
    <row r="59" spans="1:6">
      <c r="A59" s="8" t="s">
        <v>459</v>
      </c>
      <c r="B59" s="9">
        <f>'FC1A Data'!E62</f>
        <v>0</v>
      </c>
      <c r="C59" s="6"/>
      <c r="D59" s="20" t="s">
        <v>299</v>
      </c>
      <c r="E59" s="20" t="s">
        <v>460</v>
      </c>
      <c r="F59" s="9">
        <f>'FC1A Data'!D154</f>
        <v>0</v>
      </c>
    </row>
    <row r="60" spans="1:6">
      <c r="A60" s="43" t="s">
        <v>461</v>
      </c>
      <c r="B60" s="47">
        <f>SUM(B52:B59)</f>
        <v>0</v>
      </c>
      <c r="C60" s="6"/>
      <c r="D60" s="8" t="s">
        <v>301</v>
      </c>
      <c r="E60" s="8" t="s">
        <v>462</v>
      </c>
      <c r="F60" s="9">
        <f>'FC1A Data'!D155</f>
        <v>0</v>
      </c>
    </row>
    <row r="61" spans="1:6">
      <c r="A61" s="6"/>
      <c r="B61" s="6"/>
      <c r="C61" s="6"/>
      <c r="D61" s="20" t="s">
        <v>303</v>
      </c>
      <c r="E61" s="20" t="s">
        <v>463</v>
      </c>
      <c r="F61" s="9">
        <f>'FC1A Data'!D156</f>
        <v>0</v>
      </c>
    </row>
    <row r="62" spans="1:6">
      <c r="A62" s="6"/>
      <c r="B62" s="6"/>
      <c r="C62" s="6"/>
      <c r="D62" s="8" t="s">
        <v>305</v>
      </c>
      <c r="E62" s="8" t="s">
        <v>464</v>
      </c>
      <c r="F62" s="9">
        <f>'FC1A Data'!D157</f>
        <v>0</v>
      </c>
    </row>
    <row r="63" spans="1:6">
      <c r="A63" s="143" t="s">
        <v>465</v>
      </c>
      <c r="B63" s="143"/>
      <c r="C63" s="6"/>
      <c r="D63" s="8" t="s">
        <v>307</v>
      </c>
      <c r="E63" s="8" t="s">
        <v>306</v>
      </c>
      <c r="F63" s="9">
        <f>'FC1A Data'!D158</f>
        <v>0</v>
      </c>
    </row>
    <row r="64" spans="1:6">
      <c r="A64" s="8" t="s">
        <v>466</v>
      </c>
      <c r="B64" s="9">
        <f>'FC1A Data'!E66</f>
        <v>0</v>
      </c>
      <c r="C64" s="6"/>
      <c r="D64" s="8" t="s">
        <v>309</v>
      </c>
      <c r="E64" s="8" t="s">
        <v>467</v>
      </c>
      <c r="F64" s="9">
        <f>'FC1A Data'!D159</f>
        <v>0</v>
      </c>
    </row>
    <row r="65" spans="1:6">
      <c r="A65" s="8" t="s">
        <v>468</v>
      </c>
      <c r="B65" s="9">
        <f>'FC1A Data'!E67</f>
        <v>0</v>
      </c>
      <c r="C65" s="6"/>
      <c r="D65" s="8" t="s">
        <v>311</v>
      </c>
      <c r="E65" s="8" t="s">
        <v>310</v>
      </c>
      <c r="F65" s="9">
        <f>'FC1A Data'!D160</f>
        <v>0</v>
      </c>
    </row>
    <row r="66" spans="1:6">
      <c r="A66" s="8" t="s">
        <v>469</v>
      </c>
      <c r="B66" s="9">
        <f>'FC1A Data'!E68</f>
        <v>0</v>
      </c>
      <c r="C66" s="6"/>
      <c r="D66" s="8" t="s">
        <v>313</v>
      </c>
      <c r="E66" s="8" t="s">
        <v>470</v>
      </c>
      <c r="F66" s="9">
        <f>'FC1A Data'!D161</f>
        <v>0</v>
      </c>
    </row>
    <row r="67" spans="1:6">
      <c r="A67" s="8" t="s">
        <v>471</v>
      </c>
      <c r="B67" s="9">
        <f>'FC1A Data'!E69</f>
        <v>0</v>
      </c>
      <c r="C67" s="6"/>
      <c r="D67" s="8" t="s">
        <v>315</v>
      </c>
      <c r="E67" s="8" t="s">
        <v>314</v>
      </c>
      <c r="F67" s="9">
        <f>'FC1A Data'!D162</f>
        <v>0</v>
      </c>
    </row>
    <row r="68" spans="1:6">
      <c r="A68" s="8" t="s">
        <v>472</v>
      </c>
      <c r="B68" s="9">
        <f>'FC1A Data'!E70</f>
        <v>0</v>
      </c>
      <c r="C68" s="6"/>
      <c r="D68" s="8" t="s">
        <v>317</v>
      </c>
      <c r="E68" s="8" t="s">
        <v>316</v>
      </c>
      <c r="F68" s="9">
        <f>'FC1A Data'!D163</f>
        <v>0</v>
      </c>
    </row>
    <row r="69" spans="1:6">
      <c r="A69" s="8" t="s">
        <v>473</v>
      </c>
      <c r="B69" s="9">
        <f>'FC1A Data'!E71</f>
        <v>0</v>
      </c>
      <c r="C69" s="6"/>
      <c r="D69" s="8" t="s">
        <v>319</v>
      </c>
      <c r="E69" s="8" t="s">
        <v>474</v>
      </c>
      <c r="F69" s="9">
        <f>'FC1A Data'!D164</f>
        <v>0</v>
      </c>
    </row>
    <row r="70" spans="1:6">
      <c r="A70" s="8" t="s">
        <v>475</v>
      </c>
      <c r="B70" s="9">
        <f>'FC1A Data'!E72</f>
        <v>0</v>
      </c>
      <c r="C70" s="6"/>
      <c r="D70" s="8" t="s">
        <v>321</v>
      </c>
      <c r="E70" s="8" t="s">
        <v>320</v>
      </c>
      <c r="F70" s="9">
        <f>'FC1A Data'!D165</f>
        <v>0</v>
      </c>
    </row>
    <row r="71" spans="1:6">
      <c r="A71" s="8" t="s">
        <v>476</v>
      </c>
      <c r="B71" s="9">
        <f>'FC1A Data'!E73</f>
        <v>0</v>
      </c>
      <c r="C71" s="6"/>
      <c r="D71" s="8" t="s">
        <v>323</v>
      </c>
      <c r="E71" s="8" t="s">
        <v>322</v>
      </c>
      <c r="F71" s="9">
        <f>'FC1A Data'!D166</f>
        <v>0</v>
      </c>
    </row>
    <row r="72" spans="1:6">
      <c r="A72" s="10" t="s">
        <v>477</v>
      </c>
      <c r="B72" s="9">
        <f>'FC1A Data'!E74</f>
        <v>0</v>
      </c>
      <c r="C72" s="6"/>
      <c r="D72" s="8" t="s">
        <v>325</v>
      </c>
      <c r="E72" s="8" t="s">
        <v>324</v>
      </c>
      <c r="F72" s="9">
        <f>'FC1A Data'!D167</f>
        <v>0</v>
      </c>
    </row>
    <row r="73" spans="1:6">
      <c r="A73" s="8" t="s">
        <v>478</v>
      </c>
      <c r="B73" s="9">
        <f>'FC1A Data'!E75</f>
        <v>0</v>
      </c>
      <c r="C73" s="6"/>
      <c r="D73" s="8" t="s">
        <v>327</v>
      </c>
      <c r="E73" s="8" t="s">
        <v>326</v>
      </c>
      <c r="F73" s="9">
        <f>'FC1A Data'!D168</f>
        <v>0</v>
      </c>
    </row>
    <row r="74" spans="1:6">
      <c r="A74" s="8" t="s">
        <v>479</v>
      </c>
      <c r="B74" s="9">
        <f>'FC1A Data'!E76</f>
        <v>0</v>
      </c>
      <c r="C74" s="6"/>
      <c r="D74" s="8" t="s">
        <v>329</v>
      </c>
      <c r="E74" s="8" t="s">
        <v>328</v>
      </c>
      <c r="F74" s="9">
        <f>'FC1A Data'!D169</f>
        <v>0</v>
      </c>
    </row>
    <row r="75" spans="1:6">
      <c r="A75" s="8" t="s">
        <v>480</v>
      </c>
      <c r="B75" s="9">
        <f>'FC1A Data'!E77</f>
        <v>0</v>
      </c>
      <c r="C75" s="6"/>
      <c r="D75" s="8" t="s">
        <v>331</v>
      </c>
      <c r="E75" s="8" t="s">
        <v>330</v>
      </c>
      <c r="F75" s="9">
        <f>'FC1A Data'!D170</f>
        <v>0</v>
      </c>
    </row>
    <row r="76" spans="1:6">
      <c r="A76" s="8" t="s">
        <v>481</v>
      </c>
      <c r="B76" s="9">
        <f>'FC1A Data'!E78</f>
        <v>0</v>
      </c>
      <c r="C76" s="6"/>
      <c r="D76" s="8" t="s">
        <v>333</v>
      </c>
      <c r="E76" s="8" t="s">
        <v>482</v>
      </c>
      <c r="F76" s="9">
        <f>'FC1A Data'!D171</f>
        <v>0</v>
      </c>
    </row>
    <row r="77" spans="1:6">
      <c r="A77" s="8" t="s">
        <v>483</v>
      </c>
      <c r="B77" s="9">
        <f>'FC1A Data'!E79</f>
        <v>0</v>
      </c>
      <c r="C77" s="6"/>
      <c r="D77" s="8" t="s">
        <v>335</v>
      </c>
      <c r="E77" s="8" t="s">
        <v>334</v>
      </c>
      <c r="F77" s="9">
        <f>'FC1A Data'!D172</f>
        <v>0</v>
      </c>
    </row>
    <row r="78" spans="1:6">
      <c r="A78" s="8" t="s">
        <v>484</v>
      </c>
      <c r="B78" s="9">
        <f>'FC1A Data'!E80</f>
        <v>0</v>
      </c>
      <c r="C78" s="6"/>
      <c r="D78" s="8" t="s">
        <v>337</v>
      </c>
      <c r="E78" s="8" t="s">
        <v>485</v>
      </c>
      <c r="F78" s="9">
        <f>'FC1A Data'!D173</f>
        <v>0</v>
      </c>
    </row>
    <row r="79" spans="1:6">
      <c r="A79" s="8" t="s">
        <v>486</v>
      </c>
      <c r="B79" s="9">
        <f>'FC1A Data'!E81</f>
        <v>0</v>
      </c>
      <c r="C79" s="6"/>
      <c r="D79" s="46" t="s">
        <v>339</v>
      </c>
      <c r="E79" s="46" t="s">
        <v>487</v>
      </c>
      <c r="F79" s="53">
        <f>'FC1A Data'!D174</f>
        <v>0</v>
      </c>
    </row>
    <row r="80" spans="1:6">
      <c r="A80" s="8" t="s">
        <v>488</v>
      </c>
      <c r="B80" s="9">
        <f>'FC1A Data'!E82</f>
        <v>0</v>
      </c>
      <c r="C80" s="6"/>
      <c r="D80" s="46" t="s">
        <v>341</v>
      </c>
      <c r="E80" s="46" t="s">
        <v>489</v>
      </c>
      <c r="F80" s="53">
        <f>'FC1A Data'!D175</f>
        <v>0</v>
      </c>
    </row>
    <row r="81" spans="1:6">
      <c r="A81" s="8" t="s">
        <v>490</v>
      </c>
      <c r="B81" s="9">
        <f>'FC1A Data'!E83</f>
        <v>0</v>
      </c>
      <c r="C81" s="6"/>
      <c r="D81" s="46" t="s">
        <v>343</v>
      </c>
      <c r="E81" s="46" t="s">
        <v>491</v>
      </c>
      <c r="F81" s="53">
        <f>'FC1A Data'!D176</f>
        <v>0</v>
      </c>
    </row>
    <row r="82" spans="1:6">
      <c r="A82" s="8" t="s">
        <v>492</v>
      </c>
      <c r="B82" s="9">
        <f>'FC1A Data'!E84</f>
        <v>0</v>
      </c>
      <c r="C82" s="6"/>
      <c r="D82" s="8" t="s">
        <v>345</v>
      </c>
      <c r="E82" s="8" t="s">
        <v>493</v>
      </c>
      <c r="F82" s="9">
        <f>'FC1A Data'!D177</f>
        <v>0</v>
      </c>
    </row>
    <row r="83" spans="1:6">
      <c r="A83" s="8" t="s">
        <v>494</v>
      </c>
      <c r="B83" s="9">
        <f>'FC1A Data'!E85</f>
        <v>0</v>
      </c>
      <c r="C83" s="6"/>
      <c r="D83" s="8" t="s">
        <v>347</v>
      </c>
      <c r="E83" s="8" t="s">
        <v>346</v>
      </c>
      <c r="F83" s="9">
        <f>'FC1A Data'!D178</f>
        <v>0</v>
      </c>
    </row>
    <row r="84" spans="1:6">
      <c r="A84" s="8" t="s">
        <v>495</v>
      </c>
      <c r="B84" s="9">
        <f>'FC1A Data'!E86</f>
        <v>0</v>
      </c>
      <c r="C84" s="6"/>
      <c r="D84" s="8" t="s">
        <v>349</v>
      </c>
      <c r="E84" s="8" t="s">
        <v>348</v>
      </c>
      <c r="F84" s="9">
        <f>'FC1A Data'!D179</f>
        <v>0</v>
      </c>
    </row>
    <row r="85" spans="1:6">
      <c r="A85" s="8" t="s">
        <v>496</v>
      </c>
      <c r="B85" s="9">
        <f>'FC1A Data'!E87</f>
        <v>0</v>
      </c>
      <c r="C85" s="6"/>
      <c r="D85" s="20" t="s">
        <v>351</v>
      </c>
      <c r="E85" s="20" t="s">
        <v>497</v>
      </c>
      <c r="F85" s="9">
        <f>'FC1A Data'!D180</f>
        <v>0</v>
      </c>
    </row>
    <row r="86" spans="1:6">
      <c r="A86" s="8" t="s">
        <v>498</v>
      </c>
      <c r="B86" s="9">
        <f>'FC1A Data'!E88</f>
        <v>0</v>
      </c>
      <c r="C86" s="6"/>
      <c r="D86" s="103"/>
      <c r="E86" s="102" t="s">
        <v>499</v>
      </c>
      <c r="F86" s="45">
        <f>SUM(F44:F85)</f>
        <v>0</v>
      </c>
    </row>
    <row r="87" spans="1:6">
      <c r="A87" s="8" t="s">
        <v>500</v>
      </c>
      <c r="B87" s="9">
        <f>'FC1A Data'!E89</f>
        <v>0</v>
      </c>
      <c r="C87" s="6"/>
    </row>
    <row r="88" spans="1:6">
      <c r="A88" s="8" t="s">
        <v>501</v>
      </c>
      <c r="B88" s="9">
        <f>'FC1A Data'!E91</f>
        <v>0</v>
      </c>
      <c r="C88" s="6"/>
      <c r="D88" s="104" t="s">
        <v>502</v>
      </c>
      <c r="E88" s="99"/>
      <c r="F88" s="100"/>
    </row>
    <row r="89" spans="1:6">
      <c r="A89" s="8" t="s">
        <v>503</v>
      </c>
      <c r="B89" s="9">
        <f>'FC1A Data'!E92</f>
        <v>0</v>
      </c>
      <c r="C89" s="6"/>
      <c r="D89" s="8" t="s">
        <v>355</v>
      </c>
      <c r="E89" s="8" t="s">
        <v>504</v>
      </c>
      <c r="F89" s="9">
        <f>'FC1A Data'!D184</f>
        <v>0</v>
      </c>
    </row>
    <row r="90" spans="1:6">
      <c r="A90" s="8" t="s">
        <v>505</v>
      </c>
      <c r="B90" s="9">
        <f>'FC1A Data'!E93</f>
        <v>0</v>
      </c>
      <c r="C90" s="6"/>
      <c r="D90" s="8" t="s">
        <v>355</v>
      </c>
      <c r="E90" s="8" t="s">
        <v>504</v>
      </c>
      <c r="F90" s="9">
        <f>'FC1A Data'!D185</f>
        <v>0</v>
      </c>
    </row>
    <row r="91" spans="1:6">
      <c r="A91" s="8" t="s">
        <v>506</v>
      </c>
      <c r="B91" s="9">
        <f>'FC1A Data'!E94</f>
        <v>0</v>
      </c>
      <c r="C91" s="6"/>
      <c r="D91" s="101"/>
      <c r="E91" s="102" t="s">
        <v>507</v>
      </c>
      <c r="F91" s="45">
        <f>SUM(F89:F90)</f>
        <v>0</v>
      </c>
    </row>
    <row r="92" spans="1:6">
      <c r="A92" s="8" t="s">
        <v>508</v>
      </c>
      <c r="B92" s="9">
        <f>'FC1A Data'!E95</f>
        <v>0</v>
      </c>
      <c r="C92" s="6"/>
    </row>
    <row r="93" spans="1:6">
      <c r="A93" s="8" t="s">
        <v>509</v>
      </c>
      <c r="B93" s="128">
        <f>'FC1A Data'!E96</f>
        <v>0</v>
      </c>
      <c r="C93" s="6"/>
      <c r="E93" s="44" t="s">
        <v>510</v>
      </c>
      <c r="F93" s="49">
        <f>SUM(F41+F86+F91-B94)</f>
        <v>0</v>
      </c>
    </row>
    <row r="94" spans="1:6">
      <c r="A94" s="8" t="s">
        <v>511</v>
      </c>
      <c r="B94" s="128">
        <f>'FC1A Data'!E97</f>
        <v>0</v>
      </c>
      <c r="E94" s="44" t="s">
        <v>512</v>
      </c>
      <c r="F94" s="49">
        <f>F41+F86+F91-F33-F34-F79-F80-F81</f>
        <v>0</v>
      </c>
    </row>
    <row r="95" spans="1:6">
      <c r="A95" s="8" t="s">
        <v>513</v>
      </c>
      <c r="B95" s="128">
        <f>'FC1A Data'!E98</f>
        <v>0</v>
      </c>
    </row>
    <row r="96" spans="1:6">
      <c r="A96" s="8" t="s">
        <v>514</v>
      </c>
      <c r="B96" s="9">
        <f>'FC1A Data'!E99</f>
        <v>0</v>
      </c>
      <c r="E96" s="143" t="s">
        <v>515</v>
      </c>
      <c r="F96" s="143"/>
    </row>
    <row r="97" spans="1:6">
      <c r="A97" s="43" t="s">
        <v>516</v>
      </c>
      <c r="B97" s="47">
        <f>SUM(B64:B96)</f>
        <v>0</v>
      </c>
      <c r="E97" s="54" t="s">
        <v>517</v>
      </c>
      <c r="F97" s="105">
        <f>IF('FC1A Data'!D6="Annual Report", 180, 'FC1A Data'!C7)</f>
        <v>0</v>
      </c>
    </row>
    <row r="98" spans="1:6">
      <c r="E98" s="57" t="s">
        <v>518</v>
      </c>
      <c r="F98" s="58">
        <v>20</v>
      </c>
    </row>
    <row r="99" spans="1:6">
      <c r="E99" s="54" t="s">
        <v>519</v>
      </c>
      <c r="F99" s="105">
        <f>ROUND(F97/F98,1)</f>
        <v>0</v>
      </c>
    </row>
    <row r="100" spans="1:6">
      <c r="A100" s="54" t="s">
        <v>520</v>
      </c>
      <c r="B100" s="55">
        <f>SUM(F70:F71)</f>
        <v>0</v>
      </c>
      <c r="E100" s="6"/>
      <c r="F100" s="6"/>
    </row>
    <row r="101" spans="1:6">
      <c r="A101" s="54" t="s">
        <v>324</v>
      </c>
      <c r="B101" s="55">
        <f>F72</f>
        <v>0</v>
      </c>
      <c r="E101" s="54" t="s">
        <v>521</v>
      </c>
      <c r="F101" s="59" t="str">
        <f>IF(F99=0, "NA", F94/F99)</f>
        <v>NA</v>
      </c>
    </row>
    <row r="102" spans="1:6">
      <c r="A102" s="54" t="s">
        <v>522</v>
      </c>
      <c r="B102" s="55">
        <f>SUM(F44+F45+F46+F47+F48+F52+F53+F54+F55+F56+F57+F58+F60+F62+F63+F64+F65+F66+F67+F68+F69+F73+F74+F75+F78+F82+F89+F90+F83+F85+F49+F50+F51+F59+F61)</f>
        <v>0</v>
      </c>
      <c r="C102" s="93"/>
      <c r="E102" s="6"/>
      <c r="F102" s="6"/>
    </row>
    <row r="103" spans="1:6">
      <c r="A103" s="54" t="s">
        <v>523</v>
      </c>
      <c r="B103" s="55">
        <f>SUM(F77+F76)</f>
        <v>0</v>
      </c>
      <c r="E103" s="54" t="s">
        <v>524</v>
      </c>
      <c r="F103" s="60" t="str">
        <f>IF(F101="NA", "NA", B49/F101)</f>
        <v>NA</v>
      </c>
    </row>
    <row r="104" spans="1:6">
      <c r="A104" s="54" t="s">
        <v>525</v>
      </c>
      <c r="B104" s="55">
        <f>F84-B94</f>
        <v>0</v>
      </c>
    </row>
    <row r="105" spans="1:6">
      <c r="A105" s="6"/>
      <c r="B105" s="6"/>
      <c r="E105" s="143" t="s">
        <v>526</v>
      </c>
      <c r="F105" s="143"/>
    </row>
    <row r="106" spans="1:6">
      <c r="A106" s="54" t="s">
        <v>28</v>
      </c>
      <c r="B106" s="56">
        <f>'FC1A Data'!E8</f>
        <v>0</v>
      </c>
      <c r="E106" s="78" t="s">
        <v>527</v>
      </c>
      <c r="F106" s="168">
        <f>SUM(F86+F41+B24+F91)</f>
        <v>0</v>
      </c>
    </row>
    <row r="107" spans="1:6">
      <c r="A107" s="54" t="s">
        <v>528</v>
      </c>
      <c r="B107" s="55">
        <f>F41-F33-F34+F45+F55+F63</f>
        <v>0</v>
      </c>
      <c r="E107" s="78" t="s">
        <v>529</v>
      </c>
      <c r="F107" s="169">
        <f>SUM(B47+B60+B97)</f>
        <v>0</v>
      </c>
    </row>
    <row r="108" spans="1:6">
      <c r="A108" s="54" t="s">
        <v>530</v>
      </c>
      <c r="B108" s="55">
        <f>B107*B106</f>
        <v>0</v>
      </c>
      <c r="E108" s="43" t="s">
        <v>531</v>
      </c>
      <c r="F108" s="47">
        <f>+F106-F107</f>
        <v>0</v>
      </c>
    </row>
    <row r="110" spans="1:6">
      <c r="A110" s="54" t="s">
        <v>532</v>
      </c>
      <c r="B110" s="55">
        <f>B97-B94</f>
        <v>0</v>
      </c>
      <c r="E110" s="44" t="s">
        <v>533</v>
      </c>
      <c r="F110" s="49">
        <f>B97-F94</f>
        <v>0</v>
      </c>
    </row>
  </sheetData>
  <sheetProtection algorithmName="SHA-512" hashValue="8blTb7vEhMJwQ3OK9t1J4JzATOF6CaFud926X6fhAm8aBGjp+mcCeHEQg0UPXUSGSQzpeXdzjB3F/0UVjSdxQw==" saltValue="digQX6qubvYI2oECssrOJw==" spinCount="100000" sheet="1" objects="1" scenarios="1" formatCells="0" formatColumns="0" formatRows="0"/>
  <mergeCells count="9">
    <mergeCell ref="A51:B51"/>
    <mergeCell ref="A26:B26"/>
    <mergeCell ref="E105:F105"/>
    <mergeCell ref="A5:B5"/>
    <mergeCell ref="D5:F5"/>
    <mergeCell ref="A7:B7"/>
    <mergeCell ref="D6:F6"/>
    <mergeCell ref="A63:B63"/>
    <mergeCell ref="E96:F96"/>
  </mergeCells>
  <phoneticPr fontId="4" type="noConversion"/>
  <pageMargins left="0.25" right="0.25" top="0.25" bottom="0.25" header="0.5" footer="0.5"/>
  <pageSetup fitToHeight="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43"/>
  <sheetViews>
    <sheetView zoomScale="130" zoomScaleNormal="130" workbookViewId="0">
      <pane ySplit="4" topLeftCell="A5" activePane="bottomLeft" state="frozen"/>
      <selection pane="bottomLeft" activeCell="C25" sqref="C25:D25"/>
      <selection activeCell="E124" sqref="E124:E129"/>
    </sheetView>
  </sheetViews>
  <sheetFormatPr defaultRowHeight="13.15"/>
  <cols>
    <col min="1" max="1" width="35" customWidth="1"/>
    <col min="2" max="2" width="27.28515625" customWidth="1"/>
    <col min="4" max="4" width="11.7109375" customWidth="1"/>
  </cols>
  <sheetData>
    <row r="1" spans="1:4">
      <c r="A1" s="61" t="s">
        <v>534</v>
      </c>
      <c r="B1" s="61"/>
      <c r="C1" s="61"/>
      <c r="D1" s="61"/>
    </row>
    <row r="2" spans="1:4">
      <c r="A2" s="61" t="s">
        <v>535</v>
      </c>
      <c r="B2" s="61"/>
      <c r="C2" s="61"/>
      <c r="D2" s="61"/>
    </row>
    <row r="3" spans="1:4" ht="6.6" customHeight="1" thickBot="1"/>
    <row r="4" spans="1:4" ht="28.9" thickBot="1">
      <c r="A4" s="157" t="s">
        <v>536</v>
      </c>
      <c r="B4" s="158"/>
      <c r="C4" s="158"/>
      <c r="D4" s="159"/>
    </row>
    <row r="5" spans="1:4" ht="15">
      <c r="A5" s="2"/>
      <c r="B5" s="68"/>
      <c r="D5" s="3"/>
    </row>
    <row r="6" spans="1:4" ht="15">
      <c r="A6" s="2"/>
      <c r="B6" s="68"/>
      <c r="D6" s="3"/>
    </row>
    <row r="7" spans="1:4" ht="18">
      <c r="A7" s="51" t="s">
        <v>537</v>
      </c>
      <c r="B7" s="160">
        <f>'FC1A Calculations'!A4</f>
        <v>0</v>
      </c>
      <c r="C7" s="160"/>
      <c r="D7" s="161"/>
    </row>
    <row r="8" spans="1:4" ht="18">
      <c r="A8" s="51" t="s">
        <v>538</v>
      </c>
      <c r="B8" s="162">
        <f>'FC1A Data'!C6</f>
        <v>0</v>
      </c>
      <c r="C8" s="162"/>
      <c r="D8" s="163"/>
    </row>
    <row r="9" spans="1:4" ht="15.6">
      <c r="A9" s="4"/>
      <c r="B9" s="69"/>
      <c r="C9" s="70"/>
      <c r="D9" s="5"/>
    </row>
    <row r="10" spans="1:4" ht="15.6">
      <c r="A10" s="97" t="s">
        <v>539</v>
      </c>
      <c r="B10" s="96"/>
      <c r="C10" s="70"/>
      <c r="D10" s="5"/>
    </row>
    <row r="11" spans="1:4" ht="15.6">
      <c r="A11" s="51" t="s">
        <v>447</v>
      </c>
      <c r="B11" s="69"/>
      <c r="C11" s="166">
        <f>'FC1A Calculations'!B49</f>
        <v>0</v>
      </c>
      <c r="D11" s="167"/>
    </row>
    <row r="12" spans="1:4" ht="15.6">
      <c r="A12" s="51" t="s">
        <v>540</v>
      </c>
      <c r="B12" s="69"/>
      <c r="C12" s="166" t="str">
        <f>'FC1A Calculations'!F101</f>
        <v>NA</v>
      </c>
      <c r="D12" s="167"/>
    </row>
    <row r="13" spans="1:4" ht="15.6">
      <c r="A13" s="51" t="s">
        <v>541</v>
      </c>
      <c r="B13" s="69"/>
      <c r="C13" s="166" t="str">
        <f>IF(C14="NA", "NA", IF(C14&lt;3, 0, C14*C12))</f>
        <v>NA</v>
      </c>
      <c r="D13" s="167"/>
    </row>
    <row r="14" spans="1:4" ht="15.6">
      <c r="A14" s="51" t="s">
        <v>542</v>
      </c>
      <c r="B14" s="69"/>
      <c r="C14" s="164" t="str">
        <f>IF('FC1A Calculations'!F103="NA", "NA", ROUND('FC1A Calculations'!F103,4))</f>
        <v>NA</v>
      </c>
      <c r="D14" s="165"/>
    </row>
    <row r="15" spans="1:4" ht="15.6">
      <c r="A15" s="4"/>
      <c r="B15" s="69"/>
      <c r="C15" s="70"/>
      <c r="D15" s="5"/>
    </row>
    <row r="16" spans="1:4" ht="15.6">
      <c r="A16" s="97" t="s">
        <v>543</v>
      </c>
      <c r="B16" s="69"/>
      <c r="C16" s="70"/>
      <c r="D16" s="5"/>
    </row>
    <row r="17" spans="1:4" ht="15.6">
      <c r="A17" s="51" t="s">
        <v>544</v>
      </c>
      <c r="B17" s="69"/>
      <c r="C17" s="146">
        <f>'FC1A Calculations'!F110</f>
        <v>0</v>
      </c>
      <c r="D17" s="150"/>
    </row>
    <row r="18" spans="1:4" ht="15.6">
      <c r="A18" s="51" t="s">
        <v>545</v>
      </c>
      <c r="B18" s="69"/>
      <c r="C18" s="70"/>
      <c r="D18" s="5"/>
    </row>
    <row r="19" spans="1:4" ht="15.6">
      <c r="A19" s="52" t="s">
        <v>546</v>
      </c>
      <c r="B19" s="114" t="s">
        <v>547</v>
      </c>
      <c r="C19" s="148">
        <f>IF('FC1A Calculations'!B110=0,0, ROUND(('FC1A Calculations'!F41 - 'FC1A Calculations'!F33) /'FC1A Calculations'!B110,4))</f>
        <v>0</v>
      </c>
      <c r="D19" s="149"/>
    </row>
    <row r="20" spans="1:4" ht="15.6">
      <c r="A20" s="52" t="s">
        <v>546</v>
      </c>
      <c r="B20" s="114" t="s">
        <v>520</v>
      </c>
      <c r="C20" s="148">
        <f>IF('FC1A Calculations'!B110=0,0, ROUND('FC1A Calculations'!B100/'FC1A Calculations'!B110,4))</f>
        <v>0</v>
      </c>
      <c r="D20" s="149"/>
    </row>
    <row r="21" spans="1:4" ht="15.6">
      <c r="A21" s="1"/>
      <c r="B21" s="114" t="s">
        <v>548</v>
      </c>
      <c r="C21" s="148">
        <f>IF('FC1A Calculations'!B110=0,0,ROUND('FC1A Calculations'!B101/'FC1A Calculations'!B110,4))</f>
        <v>0</v>
      </c>
      <c r="D21" s="149"/>
    </row>
    <row r="22" spans="1:4" ht="15.6">
      <c r="A22" s="1"/>
      <c r="B22" s="69"/>
      <c r="C22" s="70"/>
      <c r="D22" s="5"/>
    </row>
    <row r="23" spans="1:4" ht="15.6">
      <c r="A23" s="1"/>
      <c r="B23" s="69"/>
      <c r="C23" s="70"/>
      <c r="D23" s="5"/>
    </row>
    <row r="24" spans="1:4" ht="15.6">
      <c r="A24" s="111" t="s">
        <v>549</v>
      </c>
      <c r="B24" s="69"/>
      <c r="C24" s="70"/>
      <c r="D24" s="5"/>
    </row>
    <row r="25" spans="1:4" ht="15.6">
      <c r="A25" s="51" t="s">
        <v>26</v>
      </c>
      <c r="B25" s="69"/>
      <c r="C25" s="155">
        <f>'Meal Equivalents'!B18</f>
        <v>0</v>
      </c>
      <c r="D25" s="156"/>
    </row>
    <row r="26" spans="1:4" ht="15.6">
      <c r="A26" s="51" t="s">
        <v>550</v>
      </c>
      <c r="B26" s="69"/>
      <c r="C26" s="146">
        <f>IF(C25=0,0,('FC1A Calculations'!F93-'FC1A Calculations'!F33-'FC1A Calculations'!B94-'FC1A Calculations'!F79-'FC1A Calculations'!F80-'FC1A Calculations'!F81)/C25)</f>
        <v>0</v>
      </c>
      <c r="D26" s="150"/>
    </row>
    <row r="27" spans="1:4" ht="15.6">
      <c r="A27" s="51" t="s">
        <v>551</v>
      </c>
      <c r="B27" s="68"/>
      <c r="C27" s="146">
        <f>IF(OR('FC1A Data'!C7=0, 'FC1A Data'!C8 = 0), 0, ROUND('FC1A Data'!E7/'FC1A Data'!C7/'FC1A Data'!C8,2))</f>
        <v>0</v>
      </c>
      <c r="D27" s="150"/>
    </row>
    <row r="28" spans="1:4" ht="15.6">
      <c r="A28" s="2"/>
      <c r="B28" s="69"/>
      <c r="C28" s="70"/>
      <c r="D28" s="5"/>
    </row>
    <row r="29" spans="1:4" ht="15.6">
      <c r="A29" s="97" t="s">
        <v>552</v>
      </c>
      <c r="B29" s="69" t="s">
        <v>547</v>
      </c>
      <c r="C29" s="151">
        <f>IF('FC1A Calculations'!B110=0,0, ROUND(('FC1A Calculations'!F41 - 'FC1A Calculations'!F33 -'FC1A Calculations'!F34) /'FC1A Calculations'!B110,4))</f>
        <v>0</v>
      </c>
      <c r="D29" s="152"/>
    </row>
    <row r="30" spans="1:4" ht="15.6">
      <c r="A30" s="115"/>
      <c r="B30" s="69" t="s">
        <v>553</v>
      </c>
      <c r="C30" s="151">
        <f>IF('FC1A Calculations'!B110=0,0,ROUND('FC1A Calculations'!B100/'FC1A Calculations'!B110,4))</f>
        <v>0</v>
      </c>
      <c r="D30" s="152"/>
    </row>
    <row r="31" spans="1:4" ht="15.6">
      <c r="A31" s="115"/>
      <c r="B31" s="69" t="s">
        <v>324</v>
      </c>
      <c r="C31" s="151">
        <f>IF('FC1A Calculations'!B110=0,0,ROUND('FC1A Calculations'!B101/'FC1A Calculations'!B110,4))</f>
        <v>0</v>
      </c>
      <c r="D31" s="152"/>
    </row>
    <row r="32" spans="1:4" ht="15.6">
      <c r="A32" s="115"/>
      <c r="B32" s="69" t="s">
        <v>523</v>
      </c>
      <c r="C32" s="151">
        <f>IF('FC1A Calculations'!B110=0,0,ROUND('FC1A Calculations'!B103/'FC1A Calculations'!B110,4))</f>
        <v>0</v>
      </c>
      <c r="D32" s="152"/>
    </row>
    <row r="33" spans="1:4" ht="15.6">
      <c r="A33" s="4"/>
      <c r="B33" s="69" t="s">
        <v>522</v>
      </c>
      <c r="C33" s="153">
        <f>IF('FC1A Calculations'!B110=0,0,ROUND('FC1A Calculations'!B102/'FC1A Calculations'!B110,4))</f>
        <v>0</v>
      </c>
      <c r="D33" s="154"/>
    </row>
    <row r="34" spans="1:4" ht="15.6">
      <c r="A34" s="4"/>
      <c r="B34" s="69" t="s">
        <v>348</v>
      </c>
      <c r="C34" s="153">
        <f>IF('FC1A Calculations'!B110=0,0,ROUND('FC1A Calculations'!B104/'FC1A Calculations'!B110,4))</f>
        <v>0</v>
      </c>
      <c r="D34" s="154"/>
    </row>
    <row r="35" spans="1:4" ht="15.6">
      <c r="A35" s="116"/>
      <c r="B35" s="69" t="s">
        <v>554</v>
      </c>
      <c r="C35" s="151">
        <f>IF('FC1A Calculations'!B110=0,0,1-SUM(C29:D34))</f>
        <v>0</v>
      </c>
      <c r="D35" s="152"/>
    </row>
    <row r="36" spans="1:4" ht="15.6">
      <c r="A36" s="117"/>
      <c r="B36" s="69"/>
      <c r="C36" s="118"/>
      <c r="D36" s="119"/>
    </row>
    <row r="37" spans="1:4" ht="15.6">
      <c r="A37" s="111" t="s">
        <v>555</v>
      </c>
      <c r="B37" s="69"/>
      <c r="C37" s="120"/>
      <c r="D37" s="121"/>
    </row>
    <row r="38" spans="1:4" ht="15.6">
      <c r="A38" s="51" t="s">
        <v>556</v>
      </c>
      <c r="B38" s="122"/>
      <c r="C38" s="146">
        <f>'FC1A Calculations'!B108</f>
        <v>0</v>
      </c>
      <c r="D38" s="147"/>
    </row>
    <row r="39" spans="1:4" ht="15.6">
      <c r="A39" s="51" t="s">
        <v>557</v>
      </c>
      <c r="C39" s="146">
        <f>'FC1A Calculations'!B94</f>
        <v>0</v>
      </c>
      <c r="D39" s="147"/>
    </row>
    <row r="40" spans="1:4" ht="15.6">
      <c r="A40" s="51" t="s">
        <v>558</v>
      </c>
      <c r="C40" s="146">
        <f>'FC1A Calculations'!F84</f>
        <v>0</v>
      </c>
      <c r="D40" s="147"/>
    </row>
    <row r="41" spans="1:4" ht="15.6">
      <c r="A41" s="51" t="s">
        <v>525</v>
      </c>
      <c r="B41" s="122"/>
      <c r="C41" s="146">
        <f>'FC1A Calculations'!B104</f>
        <v>0</v>
      </c>
      <c r="D41" s="147"/>
    </row>
    <row r="42" spans="1:4" ht="15.6">
      <c r="A42" s="51" t="s">
        <v>559</v>
      </c>
      <c r="B42" s="122"/>
      <c r="C42" s="148">
        <f>IF('FC1A Calculations'!B108=0,0, ROUND('FC1A Calculations'!B104/'FC1A Calculations'!B108,4))</f>
        <v>0</v>
      </c>
      <c r="D42" s="149"/>
    </row>
    <row r="43" spans="1:4" ht="14.45" thickBot="1">
      <c r="A43" s="123"/>
      <c r="B43" s="124"/>
      <c r="C43" s="124"/>
      <c r="D43" s="125"/>
    </row>
  </sheetData>
  <sheetProtection algorithmName="SHA-512" hashValue="WfNhTyN/TX8ugblSRqwydla1aynfGnAexSr5Kh8s3P/MSiRKmCbnuCzZnYovJC4hfHrWC7P4+RqI1Jbln9eUMw==" saltValue="mkzEDUPk8aY6QPZNG5brdA==" spinCount="100000" sheet="1" objects="1" scenarios="1" formatCells="0" formatColumns="0" formatRows="0"/>
  <mergeCells count="26">
    <mergeCell ref="A4:D4"/>
    <mergeCell ref="B7:D7"/>
    <mergeCell ref="B8:D8"/>
    <mergeCell ref="C14:D14"/>
    <mergeCell ref="C17:D17"/>
    <mergeCell ref="C11:D11"/>
    <mergeCell ref="C12:D12"/>
    <mergeCell ref="C13:D13"/>
    <mergeCell ref="C19:D19"/>
    <mergeCell ref="C31:D31"/>
    <mergeCell ref="C25:D25"/>
    <mergeCell ref="C20:D20"/>
    <mergeCell ref="C29:D29"/>
    <mergeCell ref="C30:D30"/>
    <mergeCell ref="C27:D27"/>
    <mergeCell ref="C41:D41"/>
    <mergeCell ref="C38:D38"/>
    <mergeCell ref="C21:D21"/>
    <mergeCell ref="C42:D42"/>
    <mergeCell ref="C26:D26"/>
    <mergeCell ref="C35:D35"/>
    <mergeCell ref="C40:D40"/>
    <mergeCell ref="C39:D39"/>
    <mergeCell ref="C32:D32"/>
    <mergeCell ref="C33:D33"/>
    <mergeCell ref="C34:D34"/>
  </mergeCells>
  <phoneticPr fontId="4" type="noConversion"/>
  <printOptions horizontalCentered="1"/>
  <pageMargins left="0.62" right="0.61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Frank.Cernik@dpi.nc.gov</dc:creator>
  <cp:keywords/>
  <dc:description/>
  <cp:lastModifiedBy>Donna Kelly-Knight</cp:lastModifiedBy>
  <cp:revision/>
  <dcterms:created xsi:type="dcterms:W3CDTF">2010-08-11T16:07:57Z</dcterms:created>
  <dcterms:modified xsi:type="dcterms:W3CDTF">2026-06-09T18:15:51Z</dcterms:modified>
  <cp:category/>
  <cp:contentStatus/>
</cp:coreProperties>
</file>