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psfs-2.dpi.state.nc.us\Data2\SBS\INFOANALYSIS\SalAnal\2027 Folder\WebSalaries\"/>
    </mc:Choice>
  </mc:AlternateContent>
  <xr:revisionPtr revIDLastSave="0" documentId="13_ncr:1_{50C1EF6D-CF3B-4FEE-97EB-9F20978D0D5C}" xr6:coauthVersionLast="47" xr6:coauthVersionMax="47" xr10:uidLastSave="{00000000-0000-0000-0000-000000000000}"/>
  <bookViews>
    <workbookView xWindow="-18840" yWindow="2025" windowWidth="18480" windowHeight="13965" firstSheet="16" activeTab="18" xr2:uid="{679F8D2A-4764-4CE8-A5FD-11B2E45A2D32}"/>
  </bookViews>
  <sheets>
    <sheet name="Bachelor Teacher &quot;A&quot;" sheetId="43" r:id="rId1"/>
    <sheet name="Master Teacher &quot;M&quot;" sheetId="44" r:id="rId2"/>
    <sheet name="Adv, Doc" sheetId="45" r:id="rId3"/>
    <sheet name="&quot;A&quot;is" sheetId="50" r:id="rId4"/>
    <sheet name="&quot;M&quot;is" sheetId="51" r:id="rId5"/>
    <sheet name="&quot;ADV DOC&quot; is" sheetId="52" r:id="rId6"/>
    <sheet name="DailyRates_Teachers and IS" sheetId="46" r:id="rId7"/>
    <sheet name="Guidance" sheetId="47" r:id="rId8"/>
    <sheet name="Daily Guidance" sheetId="53" r:id="rId9"/>
    <sheet name="Psychologist" sheetId="48" r:id="rId10"/>
    <sheet name="Daily Psy" sheetId="54" r:id="rId11"/>
    <sheet name="AssistantPrincipal" sheetId="49" r:id="rId12"/>
    <sheet name="Daily AssistantPrincipal " sheetId="55" r:id="rId13"/>
    <sheet name="Principals - Monthly (July-Dec)" sheetId="42" r:id="rId14"/>
    <sheet name="Principals - Monthly (Jan-June)" sheetId="41" r:id="rId15"/>
    <sheet name="Principals - Annual Supplement" sheetId="3" r:id="rId16"/>
    <sheet name="Principal - DailyRates" sheetId="38" r:id="rId17"/>
    <sheet name="NCpayscale" sheetId="56" r:id="rId18"/>
    <sheet name="MHpayscale" sheetId="57" r:id="rId19"/>
  </sheets>
  <definedNames>
    <definedName name="_Fill" localSheetId="11" hidden="1">#REF!</definedName>
    <definedName name="_Fill" localSheetId="12" hidden="1">#REF!</definedName>
    <definedName name="_Fill" hidden="1">#REF!</definedName>
    <definedName name="_xlnm._FilterDatabase" localSheetId="8" hidden="1">'Daily Guidance'!$G$2:$K$28</definedName>
    <definedName name="PRINCIPAL_I" localSheetId="11">#REF!</definedName>
    <definedName name="PRINCIPAL_I" localSheetId="12">#REF!</definedName>
    <definedName name="PRINCIPAL_I">#REF!</definedName>
    <definedName name="PRINCIPAL_II" localSheetId="11">#REF!</definedName>
    <definedName name="PRINCIPAL_II" localSheetId="12">#REF!</definedName>
    <definedName name="PRINCIPAL_II">#REF!</definedName>
    <definedName name="PRINCIPAL_III" localSheetId="11">#REF!</definedName>
    <definedName name="PRINCIPAL_III" localSheetId="12">#REF!</definedName>
    <definedName name="PRINCIPAL_III">#REF!</definedName>
    <definedName name="PRINCIPAL_IV" localSheetId="11">#REF!</definedName>
    <definedName name="PRINCIPAL_IV" localSheetId="12">#REF!</definedName>
    <definedName name="PRINCIPAL_IV">#REF!</definedName>
    <definedName name="PRINCIPAL_V" localSheetId="11">#REF!</definedName>
    <definedName name="PRINCIPAL_V" localSheetId="12">#REF!</definedName>
    <definedName name="PRINCIPAL_V">#REF!</definedName>
    <definedName name="PRINCIPAL_VI" localSheetId="11">#REF!</definedName>
    <definedName name="PRINCIPAL_VI" localSheetId="12">#REF!</definedName>
    <definedName name="PRINCIPAL_VI">#REF!</definedName>
    <definedName name="PRINCIPAL_VII" localSheetId="11">#REF!</definedName>
    <definedName name="PRINCIPAL_VII" localSheetId="12">#REF!</definedName>
    <definedName name="PRINCIPAL_VII">#REF!</definedName>
    <definedName name="_xlnm.Print_Area" localSheetId="11">AssistantPrincipal!$A$1:$K$29</definedName>
    <definedName name="_xlnm.Print_Area" localSheetId="12">'Daily AssistantPrincipal '!$A$1:$D$29</definedName>
    <definedName name="_xlnm.Print_Area" localSheetId="8">'Daily Guidance'!$A$1:$K$30</definedName>
    <definedName name="_xlnm.Print_Area" localSheetId="10">'Daily Psy'!$A:$E</definedName>
    <definedName name="_xlnm.Print_Area" localSheetId="6">'DailyRates_Teachers and IS'!$A$1:$O$29</definedName>
    <definedName name="_xlnm.Print_Area" localSheetId="7">Guidance!$A$1:$H$31</definedName>
    <definedName name="_xlnm.Print_Area" localSheetId="16">'Principal - DailyRates'!$A$1:$D$34</definedName>
    <definedName name="_xlnm.Print_Area" localSheetId="15">'Principals - Annual Supplement'!#REF!</definedName>
    <definedName name="_xlnm.Print_Area" localSheetId="14">'Principals - Monthly (Jan-June)'!$A$1:$J$10</definedName>
    <definedName name="_xlnm.Print_Area" localSheetId="13">'Principals - Monthly (July-Dec)'!$A$1:$L$8</definedName>
    <definedName name="_xlnm.Print_Area" localSheetId="9">Psychologist!$A$1:$E$32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5" l="1"/>
  <c r="D4" i="55"/>
  <c r="D5" i="55"/>
  <c r="D6" i="55"/>
  <c r="D7" i="55"/>
  <c r="D8" i="55"/>
  <c r="D9" i="55"/>
  <c r="D10" i="55"/>
  <c r="D11" i="55"/>
  <c r="D12" i="55"/>
  <c r="D13" i="55"/>
  <c r="D14" i="55"/>
  <c r="D15" i="55"/>
  <c r="D16" i="55"/>
  <c r="D17" i="55"/>
  <c r="D18" i="55"/>
  <c r="D19" i="55"/>
  <c r="D20" i="55"/>
  <c r="D21" i="55"/>
  <c r="D22" i="55"/>
  <c r="D23" i="55"/>
  <c r="D24" i="55"/>
  <c r="D25" i="55"/>
  <c r="D26" i="55"/>
  <c r="D27" i="55"/>
  <c r="D28" i="55"/>
  <c r="C3" i="55"/>
  <c r="C4" i="55"/>
  <c r="C5" i="55"/>
  <c r="C6" i="55"/>
  <c r="C7" i="55"/>
  <c r="C8" i="55"/>
  <c r="C9" i="55"/>
  <c r="C10" i="55"/>
  <c r="C11" i="55"/>
  <c r="C12" i="55"/>
  <c r="C13" i="55"/>
  <c r="C14" i="55"/>
  <c r="C15" i="55"/>
  <c r="C16" i="55"/>
  <c r="C17" i="55"/>
  <c r="C18" i="55"/>
  <c r="C19" i="55"/>
  <c r="C20" i="55"/>
  <c r="C21" i="55"/>
  <c r="C22" i="55"/>
  <c r="C23" i="55"/>
  <c r="C24" i="55"/>
  <c r="C25" i="55"/>
  <c r="C26" i="55"/>
  <c r="C27" i="55"/>
  <c r="C28" i="55"/>
  <c r="B3" i="55"/>
  <c r="B4" i="55"/>
  <c r="B5" i="55"/>
  <c r="B6" i="55"/>
  <c r="B7" i="55"/>
  <c r="B8" i="55"/>
  <c r="B9" i="55"/>
  <c r="B10" i="55"/>
  <c r="B11" i="55"/>
  <c r="B12" i="55"/>
  <c r="B13" i="55"/>
  <c r="B14" i="55"/>
  <c r="B15" i="55"/>
  <c r="B16" i="55"/>
  <c r="B17" i="55"/>
  <c r="B18" i="55"/>
  <c r="B19" i="55"/>
  <c r="B20" i="55"/>
  <c r="B21" i="55"/>
  <c r="B22" i="55"/>
  <c r="B23" i="55"/>
  <c r="B24" i="55"/>
  <c r="B25" i="55"/>
  <c r="B26" i="55"/>
  <c r="B27" i="55"/>
  <c r="B28" i="55"/>
  <c r="E3" i="54"/>
  <c r="E4" i="54"/>
  <c r="E5" i="54"/>
  <c r="E6" i="54"/>
  <c r="E7" i="54"/>
  <c r="E8" i="54"/>
  <c r="E9" i="54"/>
  <c r="E10" i="54"/>
  <c r="E11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D3" i="54"/>
  <c r="D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C3" i="54"/>
  <c r="C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B28" i="54"/>
  <c r="B25" i="54"/>
  <c r="B26" i="54"/>
  <c r="B27" i="54" s="1"/>
  <c r="B3" i="54"/>
  <c r="B4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A3" i="55" l="1"/>
  <c r="A4" i="55"/>
  <c r="A28" i="55"/>
  <c r="A3" i="54"/>
  <c r="A4" i="54"/>
  <c r="A3" i="52"/>
  <c r="E3" i="52"/>
  <c r="A4" i="52"/>
  <c r="E4" i="52"/>
  <c r="A28" i="52"/>
  <c r="E28" i="52"/>
  <c r="B30" i="52"/>
  <c r="A3" i="51"/>
  <c r="B3" i="51"/>
  <c r="C3" i="51" s="1"/>
  <c r="E3" i="51"/>
  <c r="A4" i="51"/>
  <c r="B4" i="51"/>
  <c r="C4" i="51"/>
  <c r="E4" i="51"/>
  <c r="B5" i="51"/>
  <c r="C5" i="51" s="1"/>
  <c r="B6" i="51"/>
  <c r="F6" i="51" s="1"/>
  <c r="G6" i="51" s="1"/>
  <c r="C6" i="51"/>
  <c r="B7" i="51"/>
  <c r="C7" i="51" s="1"/>
  <c r="B8" i="51"/>
  <c r="C8" i="51" s="1"/>
  <c r="B9" i="51"/>
  <c r="C9" i="51" s="1"/>
  <c r="B10" i="51"/>
  <c r="B11" i="51"/>
  <c r="F11" i="51" s="1"/>
  <c r="G11" i="51" s="1"/>
  <c r="B12" i="51"/>
  <c r="B13" i="51"/>
  <c r="B14" i="51"/>
  <c r="F14" i="51" s="1"/>
  <c r="G14" i="51" s="1"/>
  <c r="B15" i="51"/>
  <c r="C15" i="51" s="1"/>
  <c r="B16" i="51"/>
  <c r="C16" i="51" s="1"/>
  <c r="B17" i="51"/>
  <c r="C17" i="51" s="1"/>
  <c r="B18" i="51"/>
  <c r="C18" i="51" s="1"/>
  <c r="B19" i="51"/>
  <c r="C19" i="51" s="1"/>
  <c r="B20" i="51"/>
  <c r="C20" i="51" s="1"/>
  <c r="B21" i="51"/>
  <c r="C21" i="51" s="1"/>
  <c r="B22" i="51"/>
  <c r="C22" i="51" s="1"/>
  <c r="B23" i="51"/>
  <c r="B24" i="51"/>
  <c r="C24" i="51" s="1"/>
  <c r="B25" i="51"/>
  <c r="B26" i="51"/>
  <c r="C26" i="51" s="1"/>
  <c r="B27" i="51"/>
  <c r="C27" i="51" s="1"/>
  <c r="A28" i="51"/>
  <c r="B28" i="51"/>
  <c r="C28" i="51" s="1"/>
  <c r="E28" i="51"/>
  <c r="C3" i="50"/>
  <c r="C4" i="50"/>
  <c r="A5" i="50"/>
  <c r="A6" i="50" s="1"/>
  <c r="A7" i="50" s="1"/>
  <c r="A8" i="50" s="1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C5" i="50"/>
  <c r="E5" i="50"/>
  <c r="E6" i="50" s="1"/>
  <c r="E7" i="50" s="1"/>
  <c r="E8" i="50" s="1"/>
  <c r="E9" i="50" s="1"/>
  <c r="E10" i="50" s="1"/>
  <c r="E11" i="50" s="1"/>
  <c r="E12" i="50" s="1"/>
  <c r="E13" i="50" s="1"/>
  <c r="E14" i="50" s="1"/>
  <c r="E15" i="50" s="1"/>
  <c r="E16" i="50" s="1"/>
  <c r="E17" i="50" s="1"/>
  <c r="E18" i="50" s="1"/>
  <c r="E19" i="50" s="1"/>
  <c r="E20" i="50" s="1"/>
  <c r="E21" i="50" s="1"/>
  <c r="E22" i="50" s="1"/>
  <c r="E23" i="50" s="1"/>
  <c r="E24" i="50" s="1"/>
  <c r="E25" i="50" s="1"/>
  <c r="E26" i="50" s="1"/>
  <c r="E27" i="50" s="1"/>
  <c r="C6" i="50"/>
  <c r="F6" i="50"/>
  <c r="G6" i="50" s="1"/>
  <c r="C7" i="50"/>
  <c r="F7" i="50"/>
  <c r="G7" i="50" s="1"/>
  <c r="C8" i="50"/>
  <c r="F8" i="50"/>
  <c r="G8" i="50" s="1"/>
  <c r="C9" i="50"/>
  <c r="F9" i="50"/>
  <c r="G9" i="50" s="1"/>
  <c r="C10" i="50"/>
  <c r="F10" i="50"/>
  <c r="G10" i="50" s="1"/>
  <c r="C11" i="50"/>
  <c r="F11" i="50"/>
  <c r="G11" i="50" s="1"/>
  <c r="C12" i="50"/>
  <c r="F12" i="50"/>
  <c r="G12" i="50" s="1"/>
  <c r="C13" i="50"/>
  <c r="F13" i="50"/>
  <c r="G13" i="50" s="1"/>
  <c r="C14" i="50"/>
  <c r="F14" i="50"/>
  <c r="G14" i="50" s="1"/>
  <c r="C15" i="50"/>
  <c r="F15" i="50"/>
  <c r="G15" i="50" s="1"/>
  <c r="C16" i="50"/>
  <c r="F16" i="50"/>
  <c r="G16" i="50" s="1"/>
  <c r="C17" i="50"/>
  <c r="F17" i="50"/>
  <c r="G17" i="50" s="1"/>
  <c r="C18" i="50"/>
  <c r="F18" i="50"/>
  <c r="G18" i="50" s="1"/>
  <c r="C19" i="50"/>
  <c r="F19" i="50"/>
  <c r="G19" i="50" s="1"/>
  <c r="C20" i="50"/>
  <c r="F20" i="50"/>
  <c r="G20" i="50" s="1"/>
  <c r="C21" i="50"/>
  <c r="F21" i="50"/>
  <c r="G21" i="50" s="1"/>
  <c r="C22" i="50"/>
  <c r="F22" i="50"/>
  <c r="G22" i="50" s="1"/>
  <c r="C23" i="50"/>
  <c r="F23" i="50"/>
  <c r="G23" i="50"/>
  <c r="C24" i="50"/>
  <c r="F24" i="50"/>
  <c r="G24" i="50" s="1"/>
  <c r="C25" i="50"/>
  <c r="F25" i="50"/>
  <c r="G25" i="50" s="1"/>
  <c r="C26" i="50"/>
  <c r="F26" i="50"/>
  <c r="G26" i="50" s="1"/>
  <c r="C27" i="50"/>
  <c r="F27" i="50"/>
  <c r="G27" i="50" s="1"/>
  <c r="C28" i="50"/>
  <c r="F28" i="50"/>
  <c r="G28" i="50" s="1"/>
  <c r="A3" i="48"/>
  <c r="A4" i="48"/>
  <c r="A28" i="48"/>
  <c r="A3" i="47"/>
  <c r="A4" i="47"/>
  <c r="A28" i="47"/>
  <c r="A3" i="45"/>
  <c r="E3" i="45"/>
  <c r="A4" i="45"/>
  <c r="E4" i="45"/>
  <c r="A28" i="45"/>
  <c r="E28" i="45"/>
  <c r="B30" i="45"/>
  <c r="B30" i="47" s="1"/>
  <c r="B30" i="53" s="1"/>
  <c r="A3" i="44"/>
  <c r="B3" i="44"/>
  <c r="B3" i="45" s="1"/>
  <c r="C3" i="44"/>
  <c r="E3" i="44"/>
  <c r="A4" i="44"/>
  <c r="B4" i="44"/>
  <c r="E4" i="44"/>
  <c r="B5" i="44"/>
  <c r="B5" i="45" s="1"/>
  <c r="B6" i="44"/>
  <c r="C6" i="44" s="1"/>
  <c r="B7" i="44"/>
  <c r="B7" i="52" s="1"/>
  <c r="B8" i="44"/>
  <c r="C8" i="44" s="1"/>
  <c r="F8" i="44"/>
  <c r="B9" i="44"/>
  <c r="B9" i="45" s="1"/>
  <c r="B10" i="44"/>
  <c r="F10" i="52" s="1"/>
  <c r="C10" i="44"/>
  <c r="B11" i="44"/>
  <c r="C11" i="44" s="1"/>
  <c r="B12" i="44"/>
  <c r="P12" i="53" s="1"/>
  <c r="B13" i="44"/>
  <c r="C13" i="44" s="1"/>
  <c r="B14" i="44"/>
  <c r="F14" i="52" s="1"/>
  <c r="F14" i="44"/>
  <c r="C14" i="52" s="1"/>
  <c r="B15" i="44"/>
  <c r="F15" i="44" s="1"/>
  <c r="B16" i="44"/>
  <c r="B16" i="45" s="1"/>
  <c r="B17" i="44"/>
  <c r="F17" i="44" s="1"/>
  <c r="G17" i="45" s="1"/>
  <c r="C17" i="44"/>
  <c r="B18" i="44"/>
  <c r="C18" i="44" s="1"/>
  <c r="B19" i="44"/>
  <c r="F19" i="52" s="1"/>
  <c r="F19" i="44"/>
  <c r="B20" i="44"/>
  <c r="B21" i="44"/>
  <c r="F21" i="45" s="1"/>
  <c r="B22" i="44"/>
  <c r="B22" i="45" s="1"/>
  <c r="B23" i="44"/>
  <c r="F23" i="52" s="1"/>
  <c r="F23" i="44"/>
  <c r="G23" i="45" s="1"/>
  <c r="B24" i="44"/>
  <c r="B24" i="52" s="1"/>
  <c r="B25" i="44"/>
  <c r="F25" i="52" s="1"/>
  <c r="B26" i="44"/>
  <c r="F26" i="45" s="1"/>
  <c r="F26" i="44"/>
  <c r="G26" i="45" s="1"/>
  <c r="B27" i="44"/>
  <c r="B22" i="48" s="1"/>
  <c r="A28" i="44"/>
  <c r="B28" i="44"/>
  <c r="B28" i="52" s="1"/>
  <c r="E28" i="44"/>
  <c r="C3" i="43"/>
  <c r="C4" i="43"/>
  <c r="A5" i="43"/>
  <c r="C5" i="43"/>
  <c r="E5" i="43"/>
  <c r="E5" i="44" s="1"/>
  <c r="C6" i="43"/>
  <c r="F6" i="43"/>
  <c r="G6" i="43" s="1"/>
  <c r="C7" i="43"/>
  <c r="F7" i="43"/>
  <c r="G7" i="43" s="1"/>
  <c r="C8" i="43"/>
  <c r="F8" i="43"/>
  <c r="G8" i="43"/>
  <c r="C9" i="43"/>
  <c r="F9" i="43"/>
  <c r="G9" i="43" s="1"/>
  <c r="C10" i="43"/>
  <c r="F10" i="43"/>
  <c r="G10" i="43" s="1"/>
  <c r="C11" i="43"/>
  <c r="F11" i="43"/>
  <c r="G11" i="43" s="1"/>
  <c r="C12" i="43"/>
  <c r="F12" i="43"/>
  <c r="G12" i="43"/>
  <c r="C13" i="43"/>
  <c r="F13" i="43"/>
  <c r="G13" i="43" s="1"/>
  <c r="C14" i="43"/>
  <c r="F14" i="43"/>
  <c r="G14" i="43" s="1"/>
  <c r="C15" i="43"/>
  <c r="F15" i="43"/>
  <c r="G15" i="43" s="1"/>
  <c r="C16" i="43"/>
  <c r="F16" i="43"/>
  <c r="G16" i="43" s="1"/>
  <c r="C17" i="43"/>
  <c r="F17" i="43"/>
  <c r="G17" i="43" s="1"/>
  <c r="C18" i="43"/>
  <c r="F18" i="43"/>
  <c r="G18" i="43"/>
  <c r="C19" i="43"/>
  <c r="F19" i="43"/>
  <c r="G19" i="43" s="1"/>
  <c r="C20" i="43"/>
  <c r="F20" i="43"/>
  <c r="G20" i="43" s="1"/>
  <c r="C21" i="43"/>
  <c r="F21" i="43"/>
  <c r="G21" i="43" s="1"/>
  <c r="C22" i="43"/>
  <c r="F22" i="43"/>
  <c r="G22" i="43" s="1"/>
  <c r="C23" i="43"/>
  <c r="F23" i="43"/>
  <c r="G23" i="43" s="1"/>
  <c r="C24" i="43"/>
  <c r="F24" i="43"/>
  <c r="G24" i="43" s="1"/>
  <c r="C25" i="43"/>
  <c r="F25" i="43"/>
  <c r="G25" i="43" s="1"/>
  <c r="C26" i="43"/>
  <c r="F26" i="43"/>
  <c r="G26" i="43" s="1"/>
  <c r="C27" i="43"/>
  <c r="F27" i="43"/>
  <c r="G27" i="43" s="1"/>
  <c r="C28" i="43"/>
  <c r="F28" i="43"/>
  <c r="G28" i="43"/>
  <c r="C14" i="51" l="1"/>
  <c r="C11" i="51"/>
  <c r="F25" i="44"/>
  <c r="F28" i="44"/>
  <c r="G28" i="44" s="1"/>
  <c r="C28" i="44"/>
  <c r="F10" i="44"/>
  <c r="G10" i="44" s="1"/>
  <c r="F7" i="45"/>
  <c r="C24" i="44"/>
  <c r="F16" i="44"/>
  <c r="C16" i="52" s="1"/>
  <c r="B13" i="45"/>
  <c r="F19" i="45"/>
  <c r="F13" i="45"/>
  <c r="G14" i="44"/>
  <c r="F27" i="45"/>
  <c r="B11" i="45"/>
  <c r="F15" i="51"/>
  <c r="G15" i="51" s="1"/>
  <c r="F7" i="51"/>
  <c r="G7" i="51" s="1"/>
  <c r="B28" i="45"/>
  <c r="B7" i="48"/>
  <c r="F23" i="45"/>
  <c r="F17" i="51"/>
  <c r="G17" i="51" s="1"/>
  <c r="C23" i="45"/>
  <c r="B12" i="47"/>
  <c r="C26" i="44"/>
  <c r="C19" i="44"/>
  <c r="P11" i="53"/>
  <c r="F28" i="45"/>
  <c r="F12" i="45"/>
  <c r="F12" i="44"/>
  <c r="C12" i="52" s="1"/>
  <c r="B12" i="45"/>
  <c r="B19" i="45"/>
  <c r="B18" i="45"/>
  <c r="C23" i="44"/>
  <c r="C12" i="44"/>
  <c r="C7" i="44"/>
  <c r="B25" i="45"/>
  <c r="C17" i="45"/>
  <c r="B7" i="45"/>
  <c r="F18" i="45"/>
  <c r="F25" i="45"/>
  <c r="B24" i="45"/>
  <c r="B26" i="45"/>
  <c r="C27" i="44"/>
  <c r="C16" i="44"/>
  <c r="F16" i="45"/>
  <c r="F27" i="51"/>
  <c r="G27" i="51" s="1"/>
  <c r="F9" i="51"/>
  <c r="G9" i="51" s="1"/>
  <c r="B10" i="52"/>
  <c r="E5" i="45"/>
  <c r="G15" i="44"/>
  <c r="C15" i="52"/>
  <c r="E15" i="47"/>
  <c r="G15" i="52"/>
  <c r="G15" i="45"/>
  <c r="C15" i="45"/>
  <c r="D22" i="48"/>
  <c r="C22" i="48"/>
  <c r="A6" i="43"/>
  <c r="A5" i="54"/>
  <c r="A5" i="52"/>
  <c r="A5" i="47"/>
  <c r="A5" i="55"/>
  <c r="A5" i="44"/>
  <c r="A5" i="45"/>
  <c r="A5" i="48"/>
  <c r="G26" i="52"/>
  <c r="C26" i="52"/>
  <c r="B15" i="48"/>
  <c r="B20" i="45"/>
  <c r="B20" i="52"/>
  <c r="F20" i="52"/>
  <c r="C20" i="44"/>
  <c r="B4" i="52"/>
  <c r="F4" i="52"/>
  <c r="F4" i="45"/>
  <c r="B4" i="45"/>
  <c r="B15" i="45"/>
  <c r="B4" i="48"/>
  <c r="B9" i="52"/>
  <c r="C9" i="44"/>
  <c r="G19" i="44"/>
  <c r="C19" i="52"/>
  <c r="G19" i="52"/>
  <c r="G19" i="45"/>
  <c r="F20" i="45"/>
  <c r="G28" i="52"/>
  <c r="G25" i="44"/>
  <c r="C25" i="52"/>
  <c r="G25" i="52"/>
  <c r="G25" i="45"/>
  <c r="C25" i="45"/>
  <c r="F22" i="44"/>
  <c r="F3" i="52"/>
  <c r="B3" i="52"/>
  <c r="F3" i="45"/>
  <c r="C22" i="44"/>
  <c r="F9" i="44"/>
  <c r="B27" i="45"/>
  <c r="F9" i="52"/>
  <c r="F21" i="44"/>
  <c r="G8" i="52"/>
  <c r="G8" i="45"/>
  <c r="C8" i="52"/>
  <c r="G8" i="44"/>
  <c r="C8" i="45"/>
  <c r="B22" i="52"/>
  <c r="B17" i="48"/>
  <c r="F22" i="52"/>
  <c r="F22" i="45"/>
  <c r="B10" i="48"/>
  <c r="B15" i="52"/>
  <c r="F15" i="45"/>
  <c r="F15" i="52"/>
  <c r="C15" i="44"/>
  <c r="B6" i="45"/>
  <c r="F6" i="45"/>
  <c r="B6" i="52"/>
  <c r="F6" i="44"/>
  <c r="F6" i="52"/>
  <c r="G17" i="44"/>
  <c r="C17" i="52"/>
  <c r="E17" i="47"/>
  <c r="G17" i="52"/>
  <c r="C19" i="45"/>
  <c r="B27" i="52"/>
  <c r="F27" i="44"/>
  <c r="F27" i="52"/>
  <c r="F24" i="45"/>
  <c r="B19" i="48"/>
  <c r="F24" i="52"/>
  <c r="F24" i="44"/>
  <c r="G14" i="52"/>
  <c r="C14" i="45"/>
  <c r="G14" i="45"/>
  <c r="F9" i="45"/>
  <c r="A5" i="51"/>
  <c r="C28" i="52"/>
  <c r="B21" i="52"/>
  <c r="B16" i="48"/>
  <c r="F21" i="52"/>
  <c r="C21" i="44"/>
  <c r="B5" i="52"/>
  <c r="F5" i="52"/>
  <c r="B5" i="47"/>
  <c r="C5" i="44"/>
  <c r="F5" i="45"/>
  <c r="C26" i="45"/>
  <c r="F20" i="44"/>
  <c r="G26" i="44"/>
  <c r="B17" i="52"/>
  <c r="B12" i="48"/>
  <c r="F17" i="52"/>
  <c r="F17" i="45"/>
  <c r="B17" i="45"/>
  <c r="B9" i="48"/>
  <c r="D9" i="48" s="1"/>
  <c r="B14" i="45"/>
  <c r="F14" i="45"/>
  <c r="C14" i="44"/>
  <c r="B14" i="52"/>
  <c r="B11" i="52"/>
  <c r="B6" i="48"/>
  <c r="D6" i="48" s="1"/>
  <c r="F11" i="44"/>
  <c r="F11" i="45"/>
  <c r="F11" i="52"/>
  <c r="B3" i="48"/>
  <c r="F8" i="45"/>
  <c r="B8" i="52"/>
  <c r="F8" i="52"/>
  <c r="B8" i="45"/>
  <c r="C4" i="44"/>
  <c r="C28" i="45"/>
  <c r="B21" i="45"/>
  <c r="F10" i="51"/>
  <c r="G10" i="51" s="1"/>
  <c r="C10" i="51"/>
  <c r="B26" i="52"/>
  <c r="B13" i="48"/>
  <c r="D13" i="48" s="1"/>
  <c r="B8" i="48"/>
  <c r="D8" i="48" s="1"/>
  <c r="B13" i="52"/>
  <c r="C25" i="51"/>
  <c r="F25" i="51"/>
  <c r="G25" i="51" s="1"/>
  <c r="B16" i="52"/>
  <c r="F28" i="52"/>
  <c r="E5" i="52"/>
  <c r="C23" i="51"/>
  <c r="F23" i="51"/>
  <c r="G23" i="51" s="1"/>
  <c r="F18" i="52"/>
  <c r="B21" i="48"/>
  <c r="D21" i="48" s="1"/>
  <c r="G23" i="44"/>
  <c r="C23" i="52"/>
  <c r="G23" i="52"/>
  <c r="B5" i="48"/>
  <c r="D5" i="48" s="1"/>
  <c r="B14" i="48"/>
  <c r="C14" i="48" s="1"/>
  <c r="B19" i="52"/>
  <c r="F7" i="44"/>
  <c r="F10" i="45"/>
  <c r="F13" i="52"/>
  <c r="B18" i="52"/>
  <c r="B18" i="48"/>
  <c r="B23" i="52"/>
  <c r="B11" i="48"/>
  <c r="B23" i="45"/>
  <c r="C13" i="51"/>
  <c r="F13" i="51"/>
  <c r="G13" i="51" s="1"/>
  <c r="F12" i="52"/>
  <c r="E6" i="43"/>
  <c r="E5" i="51"/>
  <c r="C25" i="44"/>
  <c r="B25" i="52"/>
  <c r="B20" i="48"/>
  <c r="F13" i="44"/>
  <c r="B10" i="45"/>
  <c r="F21" i="51"/>
  <c r="G21" i="51" s="1"/>
  <c r="F26" i="52"/>
  <c r="F7" i="52"/>
  <c r="F12" i="51"/>
  <c r="G12" i="51" s="1"/>
  <c r="C12" i="51"/>
  <c r="F16" i="52"/>
  <c r="B12" i="52"/>
  <c r="F19" i="51"/>
  <c r="G19" i="51" s="1"/>
  <c r="F28" i="51"/>
  <c r="G28" i="51" s="1"/>
  <c r="F26" i="51"/>
  <c r="G26" i="51" s="1"/>
  <c r="F24" i="51"/>
  <c r="G24" i="51" s="1"/>
  <c r="F22" i="51"/>
  <c r="G22" i="51" s="1"/>
  <c r="F20" i="51"/>
  <c r="G20" i="51" s="1"/>
  <c r="F18" i="51"/>
  <c r="G18" i="51" s="1"/>
  <c r="F16" i="51"/>
  <c r="G16" i="51" s="1"/>
  <c r="F8" i="51"/>
  <c r="G8" i="51" s="1"/>
  <c r="F18" i="44"/>
  <c r="R12" i="53" l="1"/>
  <c r="D7" i="48"/>
  <c r="U12" i="53"/>
  <c r="C7" i="48"/>
  <c r="G16" i="52"/>
  <c r="G28" i="45"/>
  <c r="C10" i="52"/>
  <c r="E10" i="47"/>
  <c r="G12" i="52"/>
  <c r="G10" i="45"/>
  <c r="C10" i="45"/>
  <c r="C16" i="45"/>
  <c r="G10" i="52"/>
  <c r="B23" i="48"/>
  <c r="G16" i="45"/>
  <c r="G16" i="44"/>
  <c r="U15" i="53"/>
  <c r="B11" i="47"/>
  <c r="Q11" i="53" s="1"/>
  <c r="F17" i="47"/>
  <c r="D12" i="47"/>
  <c r="C17" i="48"/>
  <c r="D14" i="48"/>
  <c r="C6" i="48"/>
  <c r="D19" i="48"/>
  <c r="X15" i="53"/>
  <c r="G15" i="47"/>
  <c r="C12" i="47"/>
  <c r="Q12" i="53"/>
  <c r="S12" i="53"/>
  <c r="C19" i="48"/>
  <c r="V17" i="53"/>
  <c r="D17" i="48"/>
  <c r="C12" i="45"/>
  <c r="G12" i="44"/>
  <c r="G12" i="45"/>
  <c r="B24" i="48"/>
  <c r="P5" i="53"/>
  <c r="C9" i="48"/>
  <c r="V15" i="53"/>
  <c r="D16" i="48"/>
  <c r="W15" i="53"/>
  <c r="F15" i="47"/>
  <c r="C16" i="48"/>
  <c r="C8" i="48"/>
  <c r="D20" i="48"/>
  <c r="D11" i="48"/>
  <c r="C11" i="48"/>
  <c r="B7" i="47"/>
  <c r="P7" i="53"/>
  <c r="P13" i="53"/>
  <c r="B13" i="47"/>
  <c r="G9" i="44"/>
  <c r="C9" i="52"/>
  <c r="G9" i="52"/>
  <c r="G9" i="45"/>
  <c r="C9" i="45"/>
  <c r="P23" i="53"/>
  <c r="B23" i="47"/>
  <c r="G7" i="44"/>
  <c r="C7" i="52"/>
  <c r="G7" i="52"/>
  <c r="C7" i="45"/>
  <c r="G7" i="45"/>
  <c r="G27" i="44"/>
  <c r="C27" i="52"/>
  <c r="G27" i="52"/>
  <c r="C27" i="45"/>
  <c r="G27" i="45"/>
  <c r="E26" i="47"/>
  <c r="U26" i="53"/>
  <c r="P25" i="53"/>
  <c r="B25" i="47"/>
  <c r="U23" i="53"/>
  <c r="E23" i="47"/>
  <c r="C13" i="48"/>
  <c r="P14" i="53"/>
  <c r="B14" i="47"/>
  <c r="E12" i="47"/>
  <c r="U25" i="53"/>
  <c r="E25" i="47"/>
  <c r="P9" i="53"/>
  <c r="B9" i="47"/>
  <c r="B4" i="47"/>
  <c r="P4" i="53"/>
  <c r="A7" i="43"/>
  <c r="A6" i="55"/>
  <c r="A6" i="51"/>
  <c r="A6" i="52"/>
  <c r="A6" i="45"/>
  <c r="A6" i="47"/>
  <c r="A6" i="54"/>
  <c r="A6" i="48"/>
  <c r="A6" i="44"/>
  <c r="D18" i="48"/>
  <c r="C18" i="48"/>
  <c r="P19" i="53"/>
  <c r="B19" i="47"/>
  <c r="B18" i="47"/>
  <c r="P18" i="53"/>
  <c r="P8" i="53"/>
  <c r="B8" i="47"/>
  <c r="D3" i="48"/>
  <c r="C3" i="48"/>
  <c r="B26" i="47"/>
  <c r="P26" i="53"/>
  <c r="X17" i="53"/>
  <c r="W17" i="53"/>
  <c r="D10" i="48"/>
  <c r="G24" i="52"/>
  <c r="G24" i="45"/>
  <c r="G24" i="44"/>
  <c r="C24" i="45"/>
  <c r="C24" i="52"/>
  <c r="B15" i="47"/>
  <c r="P15" i="53"/>
  <c r="B6" i="47"/>
  <c r="P6" i="53"/>
  <c r="U28" i="53"/>
  <c r="E28" i="47"/>
  <c r="C4" i="48"/>
  <c r="D4" i="48"/>
  <c r="G17" i="47"/>
  <c r="C20" i="48"/>
  <c r="E7" i="43"/>
  <c r="E6" i="52"/>
  <c r="E6" i="51"/>
  <c r="E6" i="45"/>
  <c r="E6" i="44"/>
  <c r="P28" i="53"/>
  <c r="B28" i="47"/>
  <c r="C10" i="48"/>
  <c r="G11" i="44"/>
  <c r="C11" i="52"/>
  <c r="G11" i="52"/>
  <c r="G11" i="45"/>
  <c r="C11" i="45"/>
  <c r="D12" i="48"/>
  <c r="C12" i="48"/>
  <c r="E8" i="47"/>
  <c r="U8" i="53"/>
  <c r="P3" i="53"/>
  <c r="B3" i="47"/>
  <c r="U14" i="53"/>
  <c r="E14" i="47"/>
  <c r="G18" i="44"/>
  <c r="G18" i="52"/>
  <c r="C18" i="52"/>
  <c r="C18" i="45"/>
  <c r="G18" i="45"/>
  <c r="B10" i="47"/>
  <c r="P10" i="53"/>
  <c r="P21" i="53"/>
  <c r="B21" i="47"/>
  <c r="P22" i="53"/>
  <c r="B22" i="47"/>
  <c r="P17" i="53"/>
  <c r="B17" i="47"/>
  <c r="G6" i="52"/>
  <c r="C6" i="52"/>
  <c r="C6" i="45"/>
  <c r="G6" i="45"/>
  <c r="G6" i="44"/>
  <c r="G21" i="44"/>
  <c r="C21" i="52"/>
  <c r="G21" i="52"/>
  <c r="C21" i="45"/>
  <c r="G21" i="45"/>
  <c r="G22" i="52"/>
  <c r="C22" i="52"/>
  <c r="C22" i="45"/>
  <c r="G22" i="45"/>
  <c r="G22" i="44"/>
  <c r="D15" i="48"/>
  <c r="C15" i="48"/>
  <c r="C5" i="48"/>
  <c r="C21" i="48"/>
  <c r="U17" i="53"/>
  <c r="P24" i="53"/>
  <c r="B24" i="47"/>
  <c r="U19" i="53"/>
  <c r="E19" i="47"/>
  <c r="B20" i="47"/>
  <c r="P20" i="53"/>
  <c r="G13" i="44"/>
  <c r="C13" i="52"/>
  <c r="G13" i="52"/>
  <c r="C13" i="45"/>
  <c r="G13" i="45"/>
  <c r="B16" i="47"/>
  <c r="P16" i="53"/>
  <c r="U16" i="53"/>
  <c r="E16" i="47"/>
  <c r="G20" i="52"/>
  <c r="G20" i="44"/>
  <c r="C20" i="45"/>
  <c r="C20" i="52"/>
  <c r="G20" i="45"/>
  <c r="B27" i="47"/>
  <c r="P27" i="53"/>
  <c r="D23" i="48"/>
  <c r="C23" i="48"/>
  <c r="B25" i="48"/>
  <c r="Q5" i="53"/>
  <c r="R5" i="53"/>
  <c r="C5" i="47"/>
  <c r="S5" i="53"/>
  <c r="D5" i="47"/>
  <c r="U10" i="53" l="1"/>
  <c r="D11" i="47"/>
  <c r="S11" i="53"/>
  <c r="C11" i="47"/>
  <c r="D24" i="48"/>
  <c r="R11" i="53"/>
  <c r="C24" i="48"/>
  <c r="Q14" i="53"/>
  <c r="R14" i="53"/>
  <c r="D14" i="47"/>
  <c r="C14" i="47"/>
  <c r="S14" i="53"/>
  <c r="Q23" i="53"/>
  <c r="C23" i="47"/>
  <c r="D23" i="47"/>
  <c r="R23" i="53"/>
  <c r="S23" i="53"/>
  <c r="U6" i="53"/>
  <c r="E6" i="47"/>
  <c r="U27" i="53"/>
  <c r="E27" i="47"/>
  <c r="R13" i="53"/>
  <c r="S13" i="53"/>
  <c r="C13" i="47"/>
  <c r="D13" i="47"/>
  <c r="Q13" i="53"/>
  <c r="C17" i="47"/>
  <c r="D17" i="47"/>
  <c r="R17" i="53"/>
  <c r="Q17" i="53"/>
  <c r="S17" i="53"/>
  <c r="G8" i="47"/>
  <c r="V8" i="53"/>
  <c r="X8" i="53"/>
  <c r="W8" i="53"/>
  <c r="F8" i="47"/>
  <c r="Q28" i="53"/>
  <c r="R28" i="53"/>
  <c r="C28" i="47"/>
  <c r="D28" i="47"/>
  <c r="S28" i="53"/>
  <c r="Q8" i="53"/>
  <c r="R8" i="53"/>
  <c r="D8" i="47"/>
  <c r="C8" i="47"/>
  <c r="S8" i="53"/>
  <c r="U13" i="53"/>
  <c r="E13" i="47"/>
  <c r="U24" i="53"/>
  <c r="E24" i="47"/>
  <c r="U20" i="53"/>
  <c r="E20" i="47"/>
  <c r="G10" i="47"/>
  <c r="V10" i="53"/>
  <c r="F10" i="47"/>
  <c r="W10" i="53"/>
  <c r="X10" i="53"/>
  <c r="Q18" i="53"/>
  <c r="C18" i="47"/>
  <c r="S18" i="53"/>
  <c r="R18" i="53"/>
  <c r="D18" i="47"/>
  <c r="D4" i="47"/>
  <c r="Q4" i="53"/>
  <c r="R4" i="53"/>
  <c r="S4" i="53"/>
  <c r="C4" i="47"/>
  <c r="E22" i="47"/>
  <c r="U22" i="53"/>
  <c r="W23" i="53"/>
  <c r="X23" i="53"/>
  <c r="F23" i="47"/>
  <c r="V23" i="53"/>
  <c r="G23" i="47"/>
  <c r="E7" i="47"/>
  <c r="U7" i="53"/>
  <c r="C7" i="47"/>
  <c r="R7" i="53"/>
  <c r="S7" i="53"/>
  <c r="D7" i="47"/>
  <c r="Q7" i="53"/>
  <c r="W16" i="53"/>
  <c r="V16" i="53"/>
  <c r="F16" i="47"/>
  <c r="X16" i="53"/>
  <c r="G16" i="47"/>
  <c r="R20" i="53"/>
  <c r="Q20" i="53"/>
  <c r="S20" i="53"/>
  <c r="D20" i="47"/>
  <c r="C20" i="47"/>
  <c r="Q22" i="53"/>
  <c r="R22" i="53"/>
  <c r="C22" i="47"/>
  <c r="D22" i="47"/>
  <c r="S22" i="53"/>
  <c r="E11" i="47"/>
  <c r="U11" i="53"/>
  <c r="V28" i="53"/>
  <c r="W28" i="53"/>
  <c r="X28" i="53"/>
  <c r="F28" i="47"/>
  <c r="G28" i="47"/>
  <c r="Q19" i="53"/>
  <c r="D19" i="47"/>
  <c r="S19" i="53"/>
  <c r="C19" i="47"/>
  <c r="R19" i="53"/>
  <c r="C9" i="47"/>
  <c r="R9" i="53"/>
  <c r="D9" i="47"/>
  <c r="Q9" i="53"/>
  <c r="S9" i="53"/>
  <c r="X19" i="53"/>
  <c r="W19" i="53"/>
  <c r="G19" i="47"/>
  <c r="F19" i="47"/>
  <c r="V19" i="53"/>
  <c r="U9" i="53"/>
  <c r="E9" i="47"/>
  <c r="A8" i="43"/>
  <c r="A7" i="55"/>
  <c r="A7" i="54"/>
  <c r="A7" i="51"/>
  <c r="A7" i="52"/>
  <c r="A7" i="47"/>
  <c r="A7" i="48"/>
  <c r="A7" i="45"/>
  <c r="A7" i="44"/>
  <c r="E21" i="47"/>
  <c r="U21" i="53"/>
  <c r="E18" i="47"/>
  <c r="U18" i="53"/>
  <c r="C21" i="47"/>
  <c r="R21" i="53"/>
  <c r="S21" i="53"/>
  <c r="D21" i="47"/>
  <c r="Q21" i="53"/>
  <c r="X25" i="53"/>
  <c r="F25" i="47"/>
  <c r="W25" i="53"/>
  <c r="G25" i="47"/>
  <c r="V25" i="53"/>
  <c r="C25" i="47"/>
  <c r="R25" i="53"/>
  <c r="D25" i="47"/>
  <c r="Q25" i="53"/>
  <c r="S25" i="53"/>
  <c r="Q16" i="53"/>
  <c r="R16" i="53"/>
  <c r="C16" i="47"/>
  <c r="S16" i="53"/>
  <c r="D16" i="47"/>
  <c r="Q24" i="53"/>
  <c r="R24" i="53"/>
  <c r="S24" i="53"/>
  <c r="D24" i="47"/>
  <c r="C24" i="47"/>
  <c r="G14" i="47"/>
  <c r="F14" i="47"/>
  <c r="X14" i="53"/>
  <c r="W14" i="53"/>
  <c r="V14" i="53"/>
  <c r="E8" i="43"/>
  <c r="E7" i="51"/>
  <c r="E7" i="52"/>
  <c r="E7" i="45"/>
  <c r="E7" i="44"/>
  <c r="Q6" i="53"/>
  <c r="R6" i="53"/>
  <c r="D6" i="47"/>
  <c r="S6" i="53"/>
  <c r="C6" i="47"/>
  <c r="R27" i="53"/>
  <c r="S27" i="53"/>
  <c r="D27" i="47"/>
  <c r="C27" i="47"/>
  <c r="Q27" i="53"/>
  <c r="Q10" i="53"/>
  <c r="C10" i="47"/>
  <c r="S10" i="53"/>
  <c r="D10" i="47"/>
  <c r="R10" i="53"/>
  <c r="C3" i="47"/>
  <c r="R3" i="53"/>
  <c r="S3" i="53"/>
  <c r="D3" i="47"/>
  <c r="Q3" i="53"/>
  <c r="S15" i="53"/>
  <c r="R15" i="53"/>
  <c r="C15" i="47"/>
  <c r="Q15" i="53"/>
  <c r="D15" i="47"/>
  <c r="Q26" i="53"/>
  <c r="R26" i="53"/>
  <c r="C26" i="47"/>
  <c r="D26" i="47"/>
  <c r="S26" i="53"/>
  <c r="G12" i="47"/>
  <c r="V12" i="53"/>
  <c r="F12" i="47"/>
  <c r="W12" i="53"/>
  <c r="X12" i="53"/>
  <c r="G26" i="47"/>
  <c r="V26" i="53"/>
  <c r="F26" i="47"/>
  <c r="X26" i="53"/>
  <c r="W26" i="53"/>
  <c r="B26" i="48"/>
  <c r="C25" i="48"/>
  <c r="D25" i="48"/>
  <c r="W9" i="53" l="1"/>
  <c r="G9" i="47"/>
  <c r="X9" i="53"/>
  <c r="F9" i="47"/>
  <c r="V9" i="53"/>
  <c r="W13" i="53"/>
  <c r="V13" i="53"/>
  <c r="X13" i="53"/>
  <c r="G13" i="47"/>
  <c r="F13" i="47"/>
  <c r="F22" i="47"/>
  <c r="V22" i="53"/>
  <c r="G22" i="47"/>
  <c r="W22" i="53"/>
  <c r="X22" i="53"/>
  <c r="E9" i="43"/>
  <c r="E8" i="52"/>
  <c r="E8" i="51"/>
  <c r="E8" i="45"/>
  <c r="E8" i="44"/>
  <c r="W11" i="53"/>
  <c r="V11" i="53"/>
  <c r="F11" i="47"/>
  <c r="G11" i="47"/>
  <c r="X11" i="53"/>
  <c r="W7" i="53"/>
  <c r="X7" i="53"/>
  <c r="G7" i="47"/>
  <c r="F7" i="47"/>
  <c r="V7" i="53"/>
  <c r="W21" i="53"/>
  <c r="X21" i="53"/>
  <c r="G21" i="47"/>
  <c r="F21" i="47"/>
  <c r="V21" i="53"/>
  <c r="V20" i="53"/>
  <c r="F20" i="47"/>
  <c r="G20" i="47"/>
  <c r="X20" i="53"/>
  <c r="W20" i="53"/>
  <c r="F27" i="47"/>
  <c r="W27" i="53"/>
  <c r="X27" i="53"/>
  <c r="V27" i="53"/>
  <c r="G27" i="47"/>
  <c r="F18" i="47"/>
  <c r="V18" i="53"/>
  <c r="W18" i="53"/>
  <c r="X18" i="53"/>
  <c r="G18" i="47"/>
  <c r="X24" i="53"/>
  <c r="G24" i="47"/>
  <c r="V24" i="53"/>
  <c r="F24" i="47"/>
  <c r="W24" i="53"/>
  <c r="V6" i="53"/>
  <c r="F6" i="47"/>
  <c r="X6" i="53"/>
  <c r="G6" i="47"/>
  <c r="W6" i="53"/>
  <c r="A9" i="43"/>
  <c r="A8" i="51"/>
  <c r="A8" i="55"/>
  <c r="A8" i="52"/>
  <c r="A8" i="44"/>
  <c r="A8" i="48"/>
  <c r="A8" i="47"/>
  <c r="A8" i="54"/>
  <c r="A8" i="45"/>
  <c r="D26" i="48"/>
  <c r="C26" i="48"/>
  <c r="B27" i="48"/>
  <c r="B28" i="48"/>
  <c r="E10" i="43" l="1"/>
  <c r="E9" i="52"/>
  <c r="E9" i="44"/>
  <c r="E9" i="51"/>
  <c r="E9" i="45"/>
  <c r="A10" i="43"/>
  <c r="A9" i="55"/>
  <c r="A9" i="54"/>
  <c r="A9" i="51"/>
  <c r="A9" i="48"/>
  <c r="A9" i="45"/>
  <c r="A9" i="52"/>
  <c r="A9" i="47"/>
  <c r="A9" i="44"/>
  <c r="D27" i="48"/>
  <c r="C27" i="48"/>
  <c r="C28" i="48"/>
  <c r="D28" i="48"/>
  <c r="A11" i="43" l="1"/>
  <c r="A10" i="55"/>
  <c r="A10" i="52"/>
  <c r="A10" i="51"/>
  <c r="A10" i="45"/>
  <c r="A10" i="48"/>
  <c r="A10" i="47"/>
  <c r="A10" i="44"/>
  <c r="A10" i="54"/>
  <c r="E11" i="43"/>
  <c r="E10" i="52"/>
  <c r="E10" i="51"/>
  <c r="E10" i="45"/>
  <c r="E10" i="44"/>
  <c r="A12" i="43" l="1"/>
  <c r="A11" i="54"/>
  <c r="A11" i="55"/>
  <c r="A11" i="48"/>
  <c r="A11" i="47"/>
  <c r="A11" i="51"/>
  <c r="A11" i="52"/>
  <c r="A11" i="44"/>
  <c r="A11" i="45"/>
  <c r="E12" i="43"/>
  <c r="E11" i="51"/>
  <c r="E11" i="52"/>
  <c r="E11" i="44"/>
  <c r="E11" i="45"/>
  <c r="E13" i="43" l="1"/>
  <c r="E12" i="52"/>
  <c r="E12" i="51"/>
  <c r="E12" i="44"/>
  <c r="E12" i="45"/>
  <c r="A13" i="43"/>
  <c r="A12" i="55"/>
  <c r="A12" i="47"/>
  <c r="A12" i="51"/>
  <c r="A12" i="48"/>
  <c r="A12" i="54"/>
  <c r="A12" i="52"/>
  <c r="A12" i="45"/>
  <c r="A12" i="44"/>
  <c r="A14" i="43" l="1"/>
  <c r="A13" i="55"/>
  <c r="A13" i="47"/>
  <c r="A13" i="51"/>
  <c r="A13" i="45"/>
  <c r="A13" i="52"/>
  <c r="A13" i="48"/>
  <c r="A13" i="54"/>
  <c r="A13" i="44"/>
  <c r="E14" i="43"/>
  <c r="E13" i="52"/>
  <c r="E13" i="51"/>
  <c r="E13" i="45"/>
  <c r="E13" i="44"/>
  <c r="E15" i="43" l="1"/>
  <c r="E14" i="52"/>
  <c r="E14" i="51"/>
  <c r="E14" i="44"/>
  <c r="E14" i="45"/>
  <c r="A15" i="43"/>
  <c r="A14" i="55"/>
  <c r="A14" i="52"/>
  <c r="A14" i="54"/>
  <c r="A14" i="45"/>
  <c r="A14" i="44"/>
  <c r="A14" i="51"/>
  <c r="A14" i="47"/>
  <c r="A14" i="48"/>
  <c r="E16" i="43" l="1"/>
  <c r="E15" i="52"/>
  <c r="E15" i="51"/>
  <c r="E15" i="45"/>
  <c r="E15" i="44"/>
  <c r="A16" i="43"/>
  <c r="A15" i="48"/>
  <c r="A15" i="55"/>
  <c r="A15" i="54"/>
  <c r="A15" i="52"/>
  <c r="A15" i="47"/>
  <c r="A15" i="44"/>
  <c r="A15" i="51"/>
  <c r="A15" i="45"/>
  <c r="A17" i="43" l="1"/>
  <c r="A16" i="51"/>
  <c r="A16" i="47"/>
  <c r="A16" i="55"/>
  <c r="A16" i="52"/>
  <c r="A16" i="54"/>
  <c r="A16" i="44"/>
  <c r="A16" i="48"/>
  <c r="A16" i="45"/>
  <c r="E17" i="43"/>
  <c r="E16" i="52"/>
  <c r="E16" i="51"/>
  <c r="E16" i="44"/>
  <c r="E16" i="45"/>
  <c r="E18" i="43" l="1"/>
  <c r="E17" i="52"/>
  <c r="E17" i="51"/>
  <c r="E17" i="45"/>
  <c r="E17" i="44"/>
  <c r="A18" i="43"/>
  <c r="A17" i="48"/>
  <c r="A17" i="47"/>
  <c r="A17" i="55"/>
  <c r="A17" i="54"/>
  <c r="A17" i="52"/>
  <c r="A17" i="51"/>
  <c r="A17" i="45"/>
  <c r="A17" i="44"/>
  <c r="A19" i="43" l="1"/>
  <c r="A18" i="55"/>
  <c r="A18" i="48"/>
  <c r="A18" i="51"/>
  <c r="A18" i="52"/>
  <c r="A18" i="54"/>
  <c r="A18" i="47"/>
  <c r="A18" i="44"/>
  <c r="A18" i="45"/>
  <c r="E19" i="43"/>
  <c r="E18" i="52"/>
  <c r="E18" i="44"/>
  <c r="E18" i="51"/>
  <c r="E18" i="45"/>
  <c r="E20" i="43" l="1"/>
  <c r="E19" i="52"/>
  <c r="E19" i="51"/>
  <c r="E19" i="45"/>
  <c r="E19" i="44"/>
  <c r="A20" i="43"/>
  <c r="A19" i="54"/>
  <c r="A19" i="55"/>
  <c r="A19" i="48"/>
  <c r="A19" i="47"/>
  <c r="A19" i="45"/>
  <c r="A19" i="51"/>
  <c r="A19" i="52"/>
  <c r="A19" i="44"/>
  <c r="E21" i="43" l="1"/>
  <c r="E20" i="52"/>
  <c r="E20" i="51"/>
  <c r="E20" i="44"/>
  <c r="E20" i="45"/>
  <c r="A21" i="43"/>
  <c r="A20" i="54"/>
  <c r="A20" i="55"/>
  <c r="A20" i="52"/>
  <c r="A20" i="48"/>
  <c r="A20" i="51"/>
  <c r="A20" i="47"/>
  <c r="A20" i="45"/>
  <c r="A20" i="44"/>
  <c r="E22" i="43" l="1"/>
  <c r="E21" i="52"/>
  <c r="E21" i="51"/>
  <c r="E21" i="45"/>
  <c r="E21" i="44"/>
  <c r="A22" i="43"/>
  <c r="A21" i="48"/>
  <c r="A21" i="55"/>
  <c r="A21" i="51"/>
  <c r="A21" i="54"/>
  <c r="A21" i="47"/>
  <c r="A21" i="44"/>
  <c r="A21" i="52"/>
  <c r="A21" i="45"/>
  <c r="A23" i="43" l="1"/>
  <c r="A22" i="55"/>
  <c r="A22" i="52"/>
  <c r="A22" i="51"/>
  <c r="A22" i="48"/>
  <c r="A22" i="47"/>
  <c r="A22" i="45"/>
  <c r="A22" i="44"/>
  <c r="A22" i="54"/>
  <c r="E23" i="43"/>
  <c r="E22" i="52"/>
  <c r="E22" i="51"/>
  <c r="E22" i="44"/>
  <c r="E22" i="45"/>
  <c r="E24" i="43" l="1"/>
  <c r="E23" i="51"/>
  <c r="E23" i="52"/>
  <c r="E23" i="45"/>
  <c r="E23" i="44"/>
  <c r="A24" i="43"/>
  <c r="A23" i="54"/>
  <c r="A23" i="51"/>
  <c r="A23" i="48"/>
  <c r="A23" i="55"/>
  <c r="A23" i="45"/>
  <c r="A23" i="44"/>
  <c r="A23" i="52"/>
  <c r="A23" i="47"/>
  <c r="A25" i="43" l="1"/>
  <c r="A24" i="55"/>
  <c r="A24" i="54"/>
  <c r="A24" i="48"/>
  <c r="A24" i="52"/>
  <c r="A24" i="47"/>
  <c r="A24" i="45"/>
  <c r="A24" i="44"/>
  <c r="A24" i="51"/>
  <c r="E25" i="43"/>
  <c r="E24" i="52"/>
  <c r="E24" i="45"/>
  <c r="E24" i="51"/>
  <c r="E24" i="44"/>
  <c r="E26" i="43" l="1"/>
  <c r="E25" i="52"/>
  <c r="E25" i="44"/>
  <c r="E25" i="51"/>
  <c r="E25" i="45"/>
  <c r="A26" i="43"/>
  <c r="A25" i="55"/>
  <c r="A25" i="47"/>
  <c r="A25" i="48"/>
  <c r="A25" i="54"/>
  <c r="A25" i="52"/>
  <c r="A25" i="51"/>
  <c r="A25" i="44"/>
  <c r="A25" i="45"/>
  <c r="A27" i="43" l="1"/>
  <c r="A26" i="54"/>
  <c r="A26" i="47"/>
  <c r="A26" i="48"/>
  <c r="A26" i="55"/>
  <c r="A26" i="52"/>
  <c r="A26" i="51"/>
  <c r="A26" i="44"/>
  <c r="A26" i="45"/>
  <c r="E27" i="43"/>
  <c r="E26" i="52"/>
  <c r="E26" i="51"/>
  <c r="E26" i="45"/>
  <c r="E26" i="44"/>
  <c r="E27" i="52" l="1"/>
  <c r="E27" i="44"/>
  <c r="E27" i="51"/>
  <c r="E27" i="45"/>
  <c r="A27" i="55"/>
  <c r="A27" i="54"/>
  <c r="A27" i="51"/>
  <c r="A27" i="52"/>
  <c r="A27" i="45"/>
  <c r="A27" i="47"/>
  <c r="A27" i="44"/>
  <c r="A27" i="48"/>
  <c r="S8" i="42"/>
  <c r="Q8" i="42"/>
  <c r="O8" i="42"/>
  <c r="S7" i="42"/>
  <c r="Q7" i="42"/>
  <c r="O7" i="42"/>
  <c r="S6" i="42"/>
  <c r="Q6" i="42"/>
  <c r="O6" i="42"/>
  <c r="S5" i="42"/>
  <c r="Q5" i="42"/>
  <c r="O5" i="42"/>
  <c r="S4" i="42"/>
  <c r="Q4" i="42"/>
  <c r="O4" i="42"/>
  <c r="S3" i="42"/>
  <c r="Q3" i="42"/>
  <c r="O3" i="42"/>
  <c r="Q8" i="41"/>
  <c r="O8" i="41"/>
  <c r="M8" i="41"/>
  <c r="Q7" i="41"/>
  <c r="O7" i="41"/>
  <c r="M7" i="41"/>
  <c r="Q6" i="41"/>
  <c r="O6" i="41"/>
  <c r="M6" i="41"/>
  <c r="Q5" i="41"/>
  <c r="O5" i="41"/>
  <c r="M5" i="41"/>
  <c r="Q4" i="41"/>
  <c r="O4" i="41"/>
  <c r="M4" i="41"/>
  <c r="Q3" i="41"/>
  <c r="O3" i="41"/>
  <c r="M3" i="41"/>
</calcChain>
</file>

<file path=xl/sharedStrings.xml><?xml version="1.0" encoding="utf-8"?>
<sst xmlns="http://schemas.openxmlformats.org/spreadsheetml/2006/main" count="430" uniqueCount="161">
  <si>
    <t>Base</t>
  </si>
  <si>
    <t>B1</t>
  </si>
  <si>
    <t>B2</t>
  </si>
  <si>
    <t>B3</t>
  </si>
  <si>
    <t>B4</t>
  </si>
  <si>
    <t>B5</t>
  </si>
  <si>
    <t>E1</t>
  </si>
  <si>
    <t>E2</t>
  </si>
  <si>
    <t>E3</t>
  </si>
  <si>
    <t>E4</t>
  </si>
  <si>
    <t>E5</t>
  </si>
  <si>
    <t>G1</t>
  </si>
  <si>
    <t>G2</t>
  </si>
  <si>
    <t>G3</t>
  </si>
  <si>
    <t>G4</t>
  </si>
  <si>
    <t>G5</t>
  </si>
  <si>
    <t>B0</t>
  </si>
  <si>
    <t>G0</t>
  </si>
  <si>
    <t>E0</t>
  </si>
  <si>
    <t>Monthly Salary</t>
  </si>
  <si>
    <t>201 to 400</t>
  </si>
  <si>
    <t>401 to 700</t>
  </si>
  <si>
    <t>701 to 1,000</t>
  </si>
  <si>
    <t>1,001 to 1,600</t>
  </si>
  <si>
    <t>50% Difference Base - Growth Met</t>
  </si>
  <si>
    <t>50% Difference Base - Growth Exceeded</t>
  </si>
  <si>
    <t>ADM Range</t>
  </si>
  <si>
    <t>Schedule / Pay Level</t>
  </si>
  <si>
    <t>Up to 200</t>
  </si>
  <si>
    <t>Over 1,600</t>
  </si>
  <si>
    <t>Daily Rates</t>
  </si>
  <si>
    <t>Base Salary</t>
  </si>
  <si>
    <t>Growth Met Salary</t>
  </si>
  <si>
    <t>Growth Exceeded Salary</t>
  </si>
  <si>
    <t>Base Growth Salary</t>
  </si>
  <si>
    <t>Met Growth</t>
  </si>
  <si>
    <t>Exceeded Growth</t>
  </si>
  <si>
    <t xml:space="preserve">"NBPTS" salary difference is based on the "A" (Bachelors) scale + 12% differential </t>
  </si>
  <si>
    <t>"NBPTS" stands for National Board for Professional Teacher Standards.</t>
  </si>
  <si>
    <t>NOTE:</t>
  </si>
  <si>
    <t xml:space="preserve">N/A </t>
  </si>
  <si>
    <t>Annual Salary 
(10 Months)</t>
  </si>
  <si>
    <t>Years of Experience</t>
  </si>
  <si>
    <t>Bachelor's w/ NBPTS Certification</t>
  </si>
  <si>
    <t>Bachelor's Teacher</t>
  </si>
  <si>
    <t>Annual Salary (10 months)</t>
  </si>
  <si>
    <t>Master's w/NBPTS Certification</t>
  </si>
  <si>
    <t xml:space="preserve">NOTE:  </t>
  </si>
  <si>
    <t>PhD with NBPTS Certification (10 Months)</t>
  </si>
  <si>
    <t>PhD Teacher (10 Months)</t>
  </si>
  <si>
    <t>Adv. with NBPTS Certification (10 Months)</t>
  </si>
  <si>
    <t>Adv. Teacher (10 Months)</t>
  </si>
  <si>
    <t>DOCTORATE</t>
  </si>
  <si>
    <t>ADVANCED (SIXTH YEAR)</t>
  </si>
  <si>
    <t>with NBPTS</t>
  </si>
  <si>
    <t>Doctorate</t>
  </si>
  <si>
    <t>Advanced</t>
  </si>
  <si>
    <t>Master's</t>
  </si>
  <si>
    <t>Bachelor's</t>
  </si>
  <si>
    <t>Scale includes a $100 salary supplement for School Counselors, licensed as counselors at the master's degree level or higher.</t>
  </si>
  <si>
    <t>NA</t>
  </si>
  <si>
    <t>Doctorate with NBPTS Monthly Salary</t>
  </si>
  <si>
    <t>Advanced with NBPTS Monthly Salary</t>
  </si>
  <si>
    <t>Master's with NBPTS Monthly Salary</t>
  </si>
  <si>
    <t>Doctorate Monthly Salary</t>
  </si>
  <si>
    <t>Advanced Monthly Salary</t>
  </si>
  <si>
    <t>Master's Monthly Salary</t>
  </si>
  <si>
    <t>(3) This scale includes an additional three hundred fifty dollars ($350).</t>
  </si>
  <si>
    <t>(2) This scale includes a supplement of ten percent (10%) of the monthly salary.</t>
  </si>
  <si>
    <t>(1) The first step of the salary schedule shall be equivalent sixth step of the "A"  salary schedule</t>
  </si>
  <si>
    <t>Assistant Principals no longer qualify for Longevity</t>
  </si>
  <si>
    <t>Diff</t>
  </si>
  <si>
    <t>Masters</t>
  </si>
  <si>
    <t>NBPTS</t>
  </si>
  <si>
    <t>DAILY RATES FOR ASSISTANT PRINCIPALS</t>
  </si>
  <si>
    <t>End of sheet</t>
  </si>
  <si>
    <t>End of Sheet</t>
  </si>
  <si>
    <t>Masters Teacher</t>
  </si>
  <si>
    <t>Based on 215 YTD days.</t>
  </si>
  <si>
    <t>Instructional Support - Bachelor's Teacher</t>
  </si>
  <si>
    <t>Instructional Support - Bachelor's w/ NBPTS Certification</t>
  </si>
  <si>
    <t>Instructional Support - Master's Teacher</t>
  </si>
  <si>
    <t>Instructional Support - Master's w/NBPTS Certification</t>
  </si>
  <si>
    <t>Instructional Support - Advanced (Sixth Year)</t>
  </si>
  <si>
    <t>Instructional Support - Doctorate</t>
  </si>
  <si>
    <t>Teacher and Instructional Support Daily Rate - Bachelor's Degree</t>
  </si>
  <si>
    <t>Teacher and Instructional Support Daily Rate - Master's Degree</t>
  </si>
  <si>
    <t>Teacher and Instructional Support Daily Rate - Advanced Degree</t>
  </si>
  <si>
    <t>Teacher and Instructional Support Daily Rate - Doctorate Degree</t>
  </si>
  <si>
    <t>School Guidance Counselors Certified Salary Schedule</t>
  </si>
  <si>
    <t>School Counselors Daily Rates</t>
  </si>
  <si>
    <t>School Counselors with NBPTS Daily Rates</t>
  </si>
  <si>
    <t>Based on 215 days.</t>
  </si>
  <si>
    <t>Notes:</t>
  </si>
  <si>
    <t>Includes Master's level speech-language pathologists and Master's level audiologists.</t>
  </si>
  <si>
    <t>School Psychologist Salary Schedule</t>
  </si>
  <si>
    <t>Daily Rates for School Psychologists</t>
  </si>
  <si>
    <t>Assistant Principals (MASTER)</t>
  </si>
  <si>
    <t>Assistant Principals (ADVANCED)</t>
  </si>
  <si>
    <t>Assistant Principals (DOCTORATE)</t>
  </si>
  <si>
    <t>Note:</t>
  </si>
  <si>
    <t>Principal Annual Salary Supplement</t>
  </si>
  <si>
    <t>$31,200.00 /52 /40 = $15.00</t>
  </si>
  <si>
    <t>To determine hourly rate, use the annual salary and divide by 52 (weeks) and 40 (hours).</t>
  </si>
  <si>
    <t>$31,200.00 / 12 = $2,600.00</t>
  </si>
  <si>
    <t>To determine monthly rate, use the annual salary and divide by 12 (months).</t>
  </si>
  <si>
    <t>Applies to most classified positions at the public schools.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</si>
  <si>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The State NC and MH Scales have been modified to reflect the state minimum wage of $15 per hour for full-time employees. They apply to most classified positions at the public schools and are based on a 40 hour work week.</t>
    </r>
  </si>
  <si>
    <t>NC25</t>
  </si>
  <si>
    <t>NC24</t>
  </si>
  <si>
    <t>NC23</t>
  </si>
  <si>
    <t>NC22</t>
  </si>
  <si>
    <t>NC21</t>
  </si>
  <si>
    <t>NC20</t>
  </si>
  <si>
    <t>NC19</t>
  </si>
  <si>
    <t>NC18</t>
  </si>
  <si>
    <t>NC17</t>
  </si>
  <si>
    <t>NC16</t>
  </si>
  <si>
    <t>NC15</t>
  </si>
  <si>
    <t>NC14</t>
  </si>
  <si>
    <t>NC13</t>
  </si>
  <si>
    <t>NC12</t>
  </si>
  <si>
    <t>NC11</t>
  </si>
  <si>
    <t>NC10</t>
  </si>
  <si>
    <t>NC09</t>
  </si>
  <si>
    <t>NC08</t>
  </si>
  <si>
    <t>NC07</t>
  </si>
  <si>
    <t>NC06</t>
  </si>
  <si>
    <t>NC05</t>
  </si>
  <si>
    <t>NC04</t>
  </si>
  <si>
    <t>NC03</t>
  </si>
  <si>
    <t>NC02</t>
  </si>
  <si>
    <t>NC01</t>
  </si>
  <si>
    <t xml:space="preserve">Hourly Maximum </t>
  </si>
  <si>
    <t>Hourly Minimum</t>
  </si>
  <si>
    <t>Monthly Maximum</t>
  </si>
  <si>
    <t>Monthly Minimum</t>
  </si>
  <si>
    <t>Pay Grade</t>
  </si>
  <si>
    <t>Public School Employees Salary Grades - NC Schedule</t>
  </si>
  <si>
    <t>To determine hourly rate, use the annual salary and divide by 12 (months).</t>
  </si>
  <si>
    <r>
      <rPr>
        <b/>
        <i/>
        <sz val="11"/>
        <color theme="1"/>
        <rFont val="Calibri"/>
        <family val="2"/>
        <scheme val="minor"/>
      </rPr>
      <t xml:space="preserve">Note: </t>
    </r>
    <r>
      <rPr>
        <i/>
        <sz val="11"/>
        <color theme="1"/>
        <rFont val="Calibri"/>
        <family val="2"/>
        <scheme val="minor"/>
      </rPr>
      <t>To determine monthly rate, use the annual salary and divide by 52 (weeks) and 40 (hours).</t>
    </r>
  </si>
  <si>
    <t>MH18</t>
  </si>
  <si>
    <t>MH17</t>
  </si>
  <si>
    <t>MH16</t>
  </si>
  <si>
    <t>MH15</t>
  </si>
  <si>
    <t>MH14</t>
  </si>
  <si>
    <t>MH13</t>
  </si>
  <si>
    <t>MH12</t>
  </si>
  <si>
    <t>MH11</t>
  </si>
  <si>
    <t>MH10</t>
  </si>
  <si>
    <t>MH09</t>
  </si>
  <si>
    <t>MH08</t>
  </si>
  <si>
    <t>MH07</t>
  </si>
  <si>
    <t>MH06</t>
  </si>
  <si>
    <t>MH05</t>
  </si>
  <si>
    <t>MH04</t>
  </si>
  <si>
    <t>MH03</t>
  </si>
  <si>
    <t>MH02</t>
  </si>
  <si>
    <t>MH01</t>
  </si>
  <si>
    <t>Public School Employees Salary Grades - MH Schedule</t>
  </si>
  <si>
    <t>Payable no later than January 31,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</si>
</sst>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&quot;$&quot;#,##0.00"/>
    <numFmt numFmtId="167" formatCode="_(* #,##0_);_(* \(#,##0\);_(* &quot;-&quot;??_);_(@_)"/>
    <numFmt numFmtId="168" formatCode="_(* #,##0.0000_);_(* \(#,##0.0000\);_(* &quot;-&quot;??_);_(@_)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Courier"/>
    </font>
    <font>
      <b/>
      <sz val="11"/>
      <color theme="0"/>
      <name val="Arial"/>
      <family val="2"/>
    </font>
    <font>
      <b/>
      <sz val="13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i/>
      <sz val="10"/>
      <name val="Arial"/>
      <family val="2"/>
    </font>
    <font>
      <sz val="12"/>
      <color rgb="FF7030A0"/>
      <name val="Arial"/>
      <family val="2"/>
    </font>
    <font>
      <b/>
      <sz val="10"/>
      <name val="Courier"/>
    </font>
    <font>
      <b/>
      <sz val="12"/>
      <color rgb="FF7030A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rgb="FFBDD7EE"/>
      </left>
      <right style="medium">
        <color rgb="FFBDD7EE"/>
      </right>
      <top style="medium">
        <color rgb="FFBDD7EE"/>
      </top>
      <bottom style="medium">
        <color rgb="FFBDD7EE"/>
      </bottom>
      <diagonal/>
    </border>
    <border>
      <left/>
      <right style="thick">
        <color rgb="FFBDD7EE"/>
      </right>
      <top/>
      <bottom style="thick">
        <color rgb="FFBDD7EE"/>
      </bottom>
      <diagonal/>
    </border>
    <border>
      <left/>
      <right style="medium">
        <color rgb="FFBDD7EE"/>
      </right>
      <top/>
      <bottom style="thick">
        <color rgb="FFBDD7EE"/>
      </bottom>
      <diagonal/>
    </border>
    <border>
      <left/>
      <right style="medium">
        <color rgb="FFBDD7EE"/>
      </right>
      <top/>
      <bottom/>
      <diagonal/>
    </border>
    <border>
      <left/>
      <right style="medium">
        <color rgb="FFBDD7EE"/>
      </right>
      <top style="dashDot">
        <color rgb="FFBDD7EE"/>
      </top>
      <bottom style="medium">
        <color rgb="FFBDD7EE"/>
      </bottom>
      <diagonal/>
    </border>
    <border>
      <left/>
      <right style="medium">
        <color rgb="FFBDD7EE"/>
      </right>
      <top style="dashDot">
        <color rgb="FFBDD7EE"/>
      </top>
      <bottom style="dashDot">
        <color rgb="FFBDD7EE"/>
      </bottom>
      <diagonal/>
    </border>
    <border>
      <left/>
      <right style="medium">
        <color rgb="FFBDD7EE"/>
      </right>
      <top style="medium">
        <color rgb="FFBDD7EE"/>
      </top>
      <bottom style="dashDot">
        <color rgb="FFBDD7EE"/>
      </bottom>
      <diagonal/>
    </border>
    <border>
      <left/>
      <right style="thick">
        <color rgb="FFBDD7EE"/>
      </right>
      <top/>
      <bottom/>
      <diagonal/>
    </border>
    <border>
      <left/>
      <right style="thick">
        <color rgb="FFBDD7EE"/>
      </right>
      <top style="dashDot">
        <color rgb="FFBDD7EE"/>
      </top>
      <bottom style="medium">
        <color rgb="FFBDD7EE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165" fontId="16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134">
    <xf numFmtId="0" fontId="0" fillId="0" borderId="0" xfId="0"/>
    <xf numFmtId="0" fontId="4" fillId="0" borderId="0" xfId="0" applyFont="1" applyAlignment="1">
      <alignment horizontal="centerContinuous"/>
    </xf>
    <xf numFmtId="0" fontId="7" fillId="0" borderId="0" xfId="0" applyFont="1"/>
    <xf numFmtId="164" fontId="7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2" fillId="0" borderId="0" xfId="0" applyFont="1"/>
    <xf numFmtId="7" fontId="9" fillId="0" borderId="2" xfId="1" applyNumberFormat="1" applyFont="1" applyBorder="1" applyAlignment="1">
      <alignment horizontal="center" vertical="center"/>
    </xf>
    <xf numFmtId="7" fontId="9" fillId="0" borderId="3" xfId="1" applyNumberFormat="1" applyFont="1" applyBorder="1" applyAlignment="1">
      <alignment horizontal="center" vertical="center"/>
    </xf>
    <xf numFmtId="7" fontId="9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wrapText="1"/>
    </xf>
    <xf numFmtId="7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14" fillId="0" borderId="4" xfId="3" applyAlignment="1">
      <alignment horizontal="centerContinuous"/>
    </xf>
    <xf numFmtId="0" fontId="4" fillId="0" borderId="1" xfId="0" applyFont="1" applyBorder="1" applyAlignment="1">
      <alignment horizontal="centerContinuous"/>
    </xf>
    <xf numFmtId="165" fontId="10" fillId="0" borderId="0" xfId="5" applyFont="1"/>
    <xf numFmtId="165" fontId="9" fillId="0" borderId="0" xfId="5" applyFont="1"/>
    <xf numFmtId="165" fontId="9" fillId="0" borderId="0" xfId="5" applyFont="1" applyAlignment="1">
      <alignment horizontal="left"/>
    </xf>
    <xf numFmtId="165" fontId="9" fillId="0" borderId="0" xfId="5" quotePrefix="1" applyFont="1" applyAlignment="1">
      <alignment horizontal="left"/>
    </xf>
    <xf numFmtId="165" fontId="8" fillId="0" borderId="0" xfId="5" applyFont="1" applyAlignment="1">
      <alignment horizontal="center"/>
    </xf>
    <xf numFmtId="164" fontId="9" fillId="3" borderId="7" xfId="5" applyNumberFormat="1" applyFont="1" applyFill="1" applyBorder="1" applyAlignment="1">
      <alignment horizontal="center" vertical="center"/>
    </xf>
    <xf numFmtId="164" fontId="9" fillId="3" borderId="8" xfId="5" applyNumberFormat="1" applyFont="1" applyFill="1" applyBorder="1" applyAlignment="1">
      <alignment horizontal="center" vertical="center"/>
    </xf>
    <xf numFmtId="165" fontId="8" fillId="3" borderId="6" xfId="5" applyFont="1" applyFill="1" applyBorder="1" applyAlignment="1">
      <alignment horizontal="center" vertical="center"/>
    </xf>
    <xf numFmtId="165" fontId="8" fillId="0" borderId="9" xfId="5" applyFont="1" applyBorder="1" applyAlignment="1">
      <alignment horizontal="center" vertical="center"/>
    </xf>
    <xf numFmtId="164" fontId="9" fillId="0" borderId="0" xfId="5" applyNumberFormat="1" applyFont="1" applyAlignment="1">
      <alignment horizontal="center" vertical="center"/>
    </xf>
    <xf numFmtId="165" fontId="8" fillId="0" borderId="0" xfId="5" applyFont="1" applyAlignment="1">
      <alignment horizontal="center" vertical="center"/>
    </xf>
    <xf numFmtId="164" fontId="9" fillId="0" borderId="10" xfId="5" applyNumberFormat="1" applyFont="1" applyBorder="1" applyAlignment="1">
      <alignment horizontal="center" vertical="center"/>
    </xf>
    <xf numFmtId="165" fontId="8" fillId="0" borderId="6" xfId="5" applyFont="1" applyBorder="1" applyAlignment="1">
      <alignment horizontal="center" vertical="center"/>
    </xf>
    <xf numFmtId="164" fontId="9" fillId="3" borderId="11" xfId="5" applyNumberFormat="1" applyFont="1" applyFill="1" applyBorder="1" applyAlignment="1">
      <alignment horizontal="center" vertical="center"/>
    </xf>
    <xf numFmtId="164" fontId="9" fillId="0" borderId="11" xfId="5" applyNumberFormat="1" applyFont="1" applyBorder="1" applyAlignment="1">
      <alignment horizontal="center" vertical="center"/>
    </xf>
    <xf numFmtId="164" fontId="9" fillId="3" borderId="12" xfId="5" applyNumberFormat="1" applyFont="1" applyFill="1" applyBorder="1" applyAlignment="1">
      <alignment horizontal="center" vertical="center"/>
    </xf>
    <xf numFmtId="0" fontId="8" fillId="3" borderId="6" xfId="5" applyNumberFormat="1" applyFont="1" applyFill="1" applyBorder="1" applyAlignment="1">
      <alignment horizontal="center" vertical="center"/>
    </xf>
    <xf numFmtId="0" fontId="8" fillId="0" borderId="0" xfId="5" applyNumberFormat="1" applyFont="1" applyAlignment="1">
      <alignment horizontal="center" vertical="center"/>
    </xf>
    <xf numFmtId="164" fontId="9" fillId="0" borderId="13" xfId="5" applyNumberFormat="1" applyFont="1" applyBorder="1" applyAlignment="1">
      <alignment horizontal="center" vertical="center"/>
    </xf>
    <xf numFmtId="164" fontId="9" fillId="0" borderId="9" xfId="5" applyNumberFormat="1" applyFont="1" applyBorder="1" applyAlignment="1">
      <alignment horizontal="center" vertical="center"/>
    </xf>
    <xf numFmtId="0" fontId="8" fillId="0" borderId="6" xfId="5" applyNumberFormat="1" applyFont="1" applyBorder="1" applyAlignment="1">
      <alignment horizontal="center" vertical="center"/>
    </xf>
    <xf numFmtId="165" fontId="8" fillId="2" borderId="14" xfId="5" applyFont="1" applyFill="1" applyBorder="1" applyAlignment="1">
      <alignment horizontal="center" vertical="center" wrapText="1"/>
    </xf>
    <xf numFmtId="165" fontId="8" fillId="2" borderId="10" xfId="5" applyFont="1" applyFill="1" applyBorder="1" applyAlignment="1">
      <alignment horizontal="center" vertical="center" wrapText="1"/>
    </xf>
    <xf numFmtId="165" fontId="17" fillId="2" borderId="6" xfId="5" applyFont="1" applyFill="1" applyBorder="1" applyAlignment="1">
      <alignment horizontal="center" vertical="center" wrapText="1"/>
    </xf>
    <xf numFmtId="165" fontId="8" fillId="0" borderId="0" xfId="5" applyFont="1" applyAlignment="1">
      <alignment vertical="center"/>
    </xf>
    <xf numFmtId="165" fontId="8" fillId="0" borderId="0" xfId="5" applyFont="1" applyAlignment="1">
      <alignment horizontal="center" vertical="center" wrapText="1"/>
    </xf>
    <xf numFmtId="165" fontId="6" fillId="0" borderId="0" xfId="5" applyFont="1" applyAlignment="1">
      <alignment horizontal="centerContinuous" vertical="center"/>
    </xf>
    <xf numFmtId="165" fontId="6" fillId="0" borderId="0" xfId="5" applyFont="1"/>
    <xf numFmtId="165" fontId="10" fillId="0" borderId="0" xfId="5" applyFont="1" applyAlignment="1">
      <alignment horizontal="centerContinuous" vertical="center"/>
    </xf>
    <xf numFmtId="165" fontId="10" fillId="0" borderId="0" xfId="5" applyFont="1" applyAlignment="1">
      <alignment horizontal="centerContinuous"/>
    </xf>
    <xf numFmtId="165" fontId="6" fillId="0" borderId="0" xfId="5" applyFont="1" applyAlignment="1">
      <alignment horizontal="centerContinuous"/>
    </xf>
    <xf numFmtId="10" fontId="10" fillId="0" borderId="0" xfId="7" applyNumberFormat="1" applyFont="1"/>
    <xf numFmtId="165" fontId="2" fillId="0" borderId="0" xfId="5" applyFont="1" applyAlignment="1">
      <alignment horizontal="left"/>
    </xf>
    <xf numFmtId="165" fontId="2" fillId="0" borderId="0" xfId="5" quotePrefix="1" applyFont="1" applyAlignment="1">
      <alignment horizontal="left"/>
    </xf>
    <xf numFmtId="165" fontId="2" fillId="0" borderId="0" xfId="5" applyFont="1"/>
    <xf numFmtId="165" fontId="11" fillId="0" borderId="0" xfId="5" applyFont="1" applyAlignment="1">
      <alignment horizontal="center"/>
    </xf>
    <xf numFmtId="167" fontId="10" fillId="0" borderId="0" xfId="6" applyNumberFormat="1" applyFont="1"/>
    <xf numFmtId="164" fontId="12" fillId="0" borderId="0" xfId="5" applyNumberFormat="1" applyFont="1" applyAlignment="1">
      <alignment horizontal="center" vertical="center"/>
    </xf>
    <xf numFmtId="165" fontId="13" fillId="0" borderId="0" xfId="5" applyFont="1" applyAlignment="1">
      <alignment horizontal="center" vertical="center"/>
    </xf>
    <xf numFmtId="165" fontId="12" fillId="0" borderId="0" xfId="5" applyFont="1" applyAlignment="1">
      <alignment horizontal="center" vertical="center"/>
    </xf>
    <xf numFmtId="43" fontId="10" fillId="0" borderId="0" xfId="6" applyFont="1"/>
    <xf numFmtId="168" fontId="10" fillId="0" borderId="0" xfId="6" applyNumberFormat="1" applyFont="1"/>
    <xf numFmtId="165" fontId="13" fillId="0" borderId="0" xfId="5" applyFont="1" applyAlignment="1">
      <alignment horizontal="center" vertical="center" wrapText="1"/>
    </xf>
    <xf numFmtId="165" fontId="11" fillId="0" borderId="0" xfId="5" applyFont="1" applyAlignment="1">
      <alignment horizontal="center" vertical="center"/>
    </xf>
    <xf numFmtId="165" fontId="19" fillId="0" borderId="0" xfId="5" applyFont="1" applyAlignment="1">
      <alignment vertical="center"/>
    </xf>
    <xf numFmtId="10" fontId="20" fillId="0" borderId="0" xfId="7" applyNumberFormat="1" applyFont="1"/>
    <xf numFmtId="165" fontId="2" fillId="0" borderId="0" xfId="5" applyFont="1" applyAlignment="1">
      <alignment vertical="center"/>
    </xf>
    <xf numFmtId="165" fontId="21" fillId="0" borderId="0" xfId="5" applyFont="1" applyAlignment="1">
      <alignment vertical="center"/>
    </xf>
    <xf numFmtId="165" fontId="22" fillId="0" borderId="0" xfId="5" applyFont="1" applyAlignment="1">
      <alignment horizontal="left" vertical="center"/>
    </xf>
    <xf numFmtId="5" fontId="20" fillId="0" borderId="0" xfId="7" applyNumberFormat="1" applyFont="1"/>
    <xf numFmtId="165" fontId="23" fillId="0" borderId="0" xfId="5" applyFont="1" applyAlignment="1">
      <alignment vertical="center"/>
    </xf>
    <xf numFmtId="165" fontId="12" fillId="0" borderId="0" xfId="5" applyFont="1" applyAlignment="1">
      <alignment horizontal="center" vertical="center" wrapText="1"/>
    </xf>
    <xf numFmtId="165" fontId="24" fillId="0" borderId="0" xfId="5" applyFont="1" applyAlignment="1">
      <alignment vertical="center"/>
    </xf>
    <xf numFmtId="165" fontId="5" fillId="0" borderId="0" xfId="5" applyFont="1" applyAlignment="1">
      <alignment vertical="center"/>
    </xf>
    <xf numFmtId="165" fontId="10" fillId="0" borderId="0" xfId="5" applyFont="1" applyAlignment="1">
      <alignment vertical="center"/>
    </xf>
    <xf numFmtId="165" fontId="2" fillId="0" borderId="0" xfId="5" applyFont="1" applyAlignment="1">
      <alignment horizontal="left" vertical="center"/>
    </xf>
    <xf numFmtId="165" fontId="11" fillId="0" borderId="0" xfId="5" applyFont="1" applyAlignment="1">
      <alignment horizontal="right"/>
    </xf>
    <xf numFmtId="166" fontId="12" fillId="0" borderId="0" xfId="5" applyNumberFormat="1" applyFont="1" applyAlignment="1">
      <alignment horizontal="center" vertical="center" wrapText="1"/>
    </xf>
    <xf numFmtId="165" fontId="25" fillId="0" borderId="0" xfId="5" applyFont="1"/>
    <xf numFmtId="164" fontId="12" fillId="0" borderId="0" xfId="5" applyNumberFormat="1" applyFont="1" applyAlignment="1">
      <alignment horizontal="center" vertical="center" wrapText="1"/>
    </xf>
    <xf numFmtId="165" fontId="16" fillId="0" borderId="0" xfId="5"/>
    <xf numFmtId="165" fontId="18" fillId="0" borderId="0" xfId="5" applyFont="1"/>
    <xf numFmtId="0" fontId="13" fillId="0" borderId="0" xfId="5" applyNumberFormat="1" applyFont="1" applyAlignment="1">
      <alignment horizontal="center" vertical="center"/>
    </xf>
    <xf numFmtId="0" fontId="13" fillId="0" borderId="0" xfId="5" applyNumberFormat="1" applyFont="1" applyAlignment="1">
      <alignment horizontal="center" vertical="center" wrapText="1"/>
    </xf>
    <xf numFmtId="165" fontId="27" fillId="0" borderId="0" xfId="5" applyFont="1"/>
    <xf numFmtId="165" fontId="12" fillId="0" borderId="0" xfId="5" applyFont="1"/>
    <xf numFmtId="165" fontId="13" fillId="0" borderId="0" xfId="5" applyFont="1"/>
    <xf numFmtId="43" fontId="10" fillId="0" borderId="0" xfId="6" applyFont="1" applyProtection="1"/>
    <xf numFmtId="43" fontId="26" fillId="4" borderId="0" xfId="6" applyFont="1" applyFill="1" applyProtection="1"/>
    <xf numFmtId="165" fontId="26" fillId="4" borderId="0" xfId="5" applyFont="1" applyFill="1"/>
    <xf numFmtId="43" fontId="28" fillId="4" borderId="0" xfId="6" applyFont="1" applyFill="1" applyProtection="1"/>
    <xf numFmtId="165" fontId="28" fillId="4" borderId="0" xfId="5" applyFont="1" applyFill="1"/>
    <xf numFmtId="165" fontId="14" fillId="0" borderId="4" xfId="3" applyNumberFormat="1" applyAlignment="1">
      <alignment horizontal="centerContinuous" vertical="center"/>
    </xf>
    <xf numFmtId="165" fontId="14" fillId="0" borderId="4" xfId="3" applyNumberFormat="1" applyAlignment="1">
      <alignment vertical="center"/>
    </xf>
    <xf numFmtId="165" fontId="15" fillId="0" borderId="5" xfId="4" quotePrefix="1" applyNumberFormat="1" applyAlignment="1">
      <alignment horizontal="left"/>
    </xf>
    <xf numFmtId="165" fontId="14" fillId="0" borderId="4" xfId="3" applyNumberFormat="1" applyAlignment="1">
      <alignment horizontal="centerContinuous"/>
    </xf>
    <xf numFmtId="165" fontId="11" fillId="0" borderId="0" xfId="5" applyFont="1" applyAlignment="1">
      <alignment horizontal="centerContinuous" vertical="center"/>
    </xf>
    <xf numFmtId="165" fontId="11" fillId="0" borderId="0" xfId="5" applyFont="1" applyAlignment="1">
      <alignment horizontal="left" vertical="center"/>
    </xf>
    <xf numFmtId="165" fontId="15" fillId="0" borderId="5" xfId="4" applyNumberFormat="1" applyAlignment="1">
      <alignment vertical="center"/>
    </xf>
    <xf numFmtId="165" fontId="14" fillId="0" borderId="4" xfId="3" applyNumberFormat="1" applyAlignment="1">
      <alignment horizontal="centerContinuous" vertical="center" wrapText="1"/>
    </xf>
    <xf numFmtId="165" fontId="11" fillId="0" borderId="0" xfId="5" applyFont="1" applyAlignment="1">
      <alignment horizontal="centerContinuous" vertical="center" wrapText="1"/>
    </xf>
    <xf numFmtId="165" fontId="24" fillId="0" borderId="0" xfId="5" applyFont="1" applyAlignment="1">
      <alignment horizontal="centerContinuous" vertical="center" wrapText="1"/>
    </xf>
    <xf numFmtId="165" fontId="15" fillId="0" borderId="5" xfId="4" applyNumberFormat="1" applyAlignment="1">
      <alignment horizontal="left" vertical="center"/>
    </xf>
    <xf numFmtId="165" fontId="11" fillId="0" borderId="0" xfId="5" applyFont="1" applyAlignment="1">
      <alignment horizontal="centerContinuous"/>
    </xf>
    <xf numFmtId="165" fontId="11" fillId="0" borderId="0" xfId="5" applyFont="1" applyAlignment="1">
      <alignment horizontal="centerContinuous" wrapText="1"/>
    </xf>
    <xf numFmtId="165" fontId="10" fillId="0" borderId="0" xfId="5" applyFont="1" applyAlignment="1">
      <alignment horizontal="centerContinuous" wrapText="1"/>
    </xf>
    <xf numFmtId="165" fontId="14" fillId="0" borderId="4" xfId="3" applyNumberFormat="1" applyAlignment="1">
      <alignment horizontal="centerContinuous" wrapText="1"/>
    </xf>
    <xf numFmtId="165" fontId="15" fillId="0" borderId="5" xfId="4" applyNumberFormat="1"/>
    <xf numFmtId="0" fontId="15" fillId="0" borderId="5" xfId="4"/>
    <xf numFmtId="0" fontId="15" fillId="0" borderId="5" xfId="4" applyAlignment="1">
      <alignment horizontal="left"/>
    </xf>
    <xf numFmtId="0" fontId="14" fillId="0" borderId="4" xfId="3" applyAlignment="1">
      <alignment horizontal="centerContinuous" vertical="center" wrapText="1"/>
    </xf>
    <xf numFmtId="0" fontId="15" fillId="0" borderId="5" xfId="4" applyAlignment="1">
      <alignment horizontal="center" vertical="center"/>
    </xf>
    <xf numFmtId="0" fontId="1" fillId="0" borderId="0" xfId="8"/>
    <xf numFmtId="0" fontId="10" fillId="0" borderId="0" xfId="9" applyFont="1" applyAlignment="1">
      <alignment horizontal="center"/>
    </xf>
    <xf numFmtId="0" fontId="29" fillId="0" borderId="0" xfId="8" applyFont="1"/>
    <xf numFmtId="0" fontId="1" fillId="0" borderId="0" xfId="8" applyAlignment="1">
      <alignment horizontal="centerContinuous"/>
    </xf>
    <xf numFmtId="0" fontId="1" fillId="0" borderId="0" xfId="8" applyAlignment="1">
      <alignment horizontal="centerContinuous" wrapText="1"/>
    </xf>
    <xf numFmtId="0" fontId="10" fillId="0" borderId="0" xfId="9" applyFont="1" applyAlignment="1">
      <alignment horizontal="centerContinuous" wrapText="1"/>
    </xf>
    <xf numFmtId="0" fontId="29" fillId="0" borderId="0" xfId="8" applyFont="1" applyAlignment="1">
      <alignment horizontal="left"/>
    </xf>
    <xf numFmtId="0" fontId="29" fillId="0" borderId="0" xfId="8" applyFont="1" applyAlignment="1">
      <alignment horizontal="centerContinuous" wrapText="1"/>
    </xf>
    <xf numFmtId="43" fontId="1" fillId="0" borderId="0" xfId="8" applyNumberFormat="1"/>
    <xf numFmtId="2" fontId="31" fillId="0" borderId="0" xfId="8" applyNumberFormat="1" applyFont="1"/>
    <xf numFmtId="43" fontId="31" fillId="0" borderId="0" xfId="8" applyNumberFormat="1" applyFont="1"/>
    <xf numFmtId="0" fontId="32" fillId="0" borderId="0" xfId="8" applyFont="1"/>
    <xf numFmtId="0" fontId="6" fillId="0" borderId="0" xfId="9" applyFont="1"/>
    <xf numFmtId="0" fontId="17" fillId="0" borderId="0" xfId="8" applyFont="1" applyAlignment="1">
      <alignment wrapText="1"/>
    </xf>
    <xf numFmtId="0" fontId="10" fillId="0" borderId="0" xfId="9" applyFont="1" applyAlignment="1">
      <alignment horizontal="centerContinuous"/>
    </xf>
    <xf numFmtId="4" fontId="31" fillId="0" borderId="0" xfId="8" applyNumberFormat="1" applyFont="1"/>
    <xf numFmtId="0" fontId="17" fillId="0" borderId="0" xfId="8" applyFont="1" applyAlignment="1">
      <alignment horizontal="center" wrapText="1"/>
    </xf>
    <xf numFmtId="0" fontId="14" fillId="0" borderId="4" xfId="3" applyAlignment="1">
      <alignment horizontal="center"/>
    </xf>
  </cellXfs>
  <cellStyles count="10">
    <cellStyle name="Comma 2" xfId="6" xr:uid="{0CE21012-F325-4514-B518-E38163556CB7}"/>
    <cellStyle name="Currency" xfId="1" builtinId="4"/>
    <cellStyle name="Heading 1" xfId="3" builtinId="16"/>
    <cellStyle name="Heading 2" xfId="4" builtinId="17"/>
    <cellStyle name="Normal" xfId="0" builtinId="0"/>
    <cellStyle name="Normal 2" xfId="5" xr:uid="{DCB7ADF1-0AEE-48BD-9C14-734771B32B10}"/>
    <cellStyle name="Normal 3" xfId="8" xr:uid="{216982CC-D605-4076-BBD1-5AC13B30B98B}"/>
    <cellStyle name="Normal 3 2" xfId="9" xr:uid="{CC5EE47D-64D9-4812-BEAA-B449C4E3AAC9}"/>
    <cellStyle name="Normal 4" xfId="2" xr:uid="{137700EB-6A95-476F-A451-9718E8ACC975}"/>
    <cellStyle name="Percent 2" xfId="7" xr:uid="{69790B22-0003-43AC-8D86-E1E1C97DC3B0}"/>
  </cellStyles>
  <dxfs count="207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4" formatCode="#,##0.00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5" formatCode="_(* #,##0.00_);_(* \(#,##0.00\);_(* &quot;-&quot;??_);_(@_)"/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numFmt numFmtId="164" formatCode="&quot;$&quot;#,##0"/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DAE3EC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</border>
    </dxf>
    <dxf>
      <border outline="0">
        <left style="medium">
          <color rgb="FFBDD7EE"/>
        </left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rgb="FFBDD7EE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003E72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numFmt numFmtId="166" formatCode="&quot;$&quot;#,##0.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.5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 patternType="none">
          <fgColor auto="1"/>
          <bgColor auto="1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theme="0"/>
          <bgColor theme="0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  <color theme="0"/>
      </font>
      <fill>
        <patternFill>
          <fgColor rgb="FF003E72"/>
          <bgColor rgb="FF003E72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</font>
      <fill>
        <patternFill patternType="none">
          <fgColor auto="1"/>
          <bgColor auto="1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theme="0"/>
          <bgColor theme="0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  <color theme="0"/>
      </font>
      <fill>
        <patternFill>
          <fgColor rgb="FF003E72"/>
          <bgColor rgb="FF003E72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ill>
        <patternFill>
          <fgColor rgb="FFDAE3EC"/>
          <bgColor rgb="FFDAE3EC"/>
        </patternFill>
      </fill>
      <border>
        <left style="medium">
          <color theme="8" tint="0.59996337778862885"/>
        </left>
        <right style="medium">
          <color theme="8" tint="0.59996337778862885"/>
        </right>
        <top style="medium">
          <color theme="8" tint="0.59996337778862885"/>
        </top>
        <bottom style="medium">
          <color theme="8" tint="0.59996337778862885"/>
        </bottom>
        <vertical style="medium">
          <color theme="8" tint="0.59996337778862885"/>
        </vertical>
        <horizontal style="medium">
          <color theme="8" tint="0.59996337778862885"/>
        </horizontal>
      </border>
    </dxf>
    <dxf>
      <font>
        <b/>
        <i val="0"/>
      </font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ill>
        <patternFill>
          <bgColor rgb="FFDAE3EC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font>
        <b/>
        <i val="0"/>
        <color theme="0"/>
      </font>
      <fill>
        <patternFill>
          <bgColor rgb="FF003E72"/>
        </patternFill>
      </fill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  <dxf>
      <border>
        <left style="medium">
          <color rgb="FFBDD7EE"/>
        </left>
        <right style="medium">
          <color rgb="FFBDD7EE"/>
        </right>
        <top style="medium">
          <color rgb="FFBDD7EE"/>
        </top>
        <bottom style="medium">
          <color rgb="FFBDD7EE"/>
        </bottom>
        <vertical style="medium">
          <color rgb="FFBDD7EE"/>
        </vertical>
        <horizontal style="medium">
          <color rgb="FFBDD7EE"/>
        </horizontal>
      </border>
    </dxf>
  </dxfs>
  <tableStyles count="3" defaultTableStyle="TableStyleMedium9" defaultPivotStyle="PivotStyleLight16">
    <tableStyle name="Table Style 1" pivot="0" count="4" xr9:uid="{4BC6337D-11BE-4F7F-8AE5-E39981A7B290}">
      <tableStyleElement type="wholeTable" dxfId="206"/>
      <tableStyleElement type="headerRow" dxfId="205"/>
      <tableStyleElement type="secondRowStripe" dxfId="204"/>
      <tableStyleElement type="firstColumnStripe" dxfId="203"/>
    </tableStyle>
    <tableStyle name="Table Style 2" pivot="0" count="5" xr9:uid="{9069DDE8-ED2E-43F8-8948-71B03C896AED}">
      <tableStyleElement type="wholeTable" dxfId="202"/>
      <tableStyleElement type="headerRow" dxfId="201"/>
      <tableStyleElement type="firstRowStripe" dxfId="200"/>
      <tableStyleElement type="secondRowStripe" dxfId="199"/>
      <tableStyleElement type="firstColumnStripe" dxfId="198"/>
    </tableStyle>
    <tableStyle name="Table Style 2 2" pivot="0" count="5" xr9:uid="{8D789E34-AB99-4445-B0B8-923A5CBBBAB1}">
      <tableStyleElement type="wholeTable" dxfId="197"/>
      <tableStyleElement type="headerRow" dxfId="196"/>
      <tableStyleElement type="firstRowStripe" dxfId="195"/>
      <tableStyleElement type="secondRowStripe" dxfId="194"/>
      <tableStyleElement type="firstColumnStripe" dxfId="19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D7EE"/>
      <color rgb="FFDAE3EC"/>
      <color rgb="FF003E7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A1E225D-C1CC-4DC2-B1B7-EF9AB2398B4A}" name="Table837" displayName="Table837" ref="A2:C28" totalsRowShown="0" headerRowDxfId="186" dataDxfId="185">
  <tableColumns count="3">
    <tableColumn id="1" xr3:uid="{FDFFFA6C-1567-4DEC-BD32-620CC65978AE}" name="Years of Experience" dataDxfId="184"/>
    <tableColumn id="2" xr3:uid="{E88DB9D2-E9C7-4EB3-BED5-3C62F021295C}" name="Monthly Salary" dataDxfId="183"/>
    <tableColumn id="3" xr3:uid="{25EE6549-FB35-4EC0-9E33-579B447A79A1}" name="Annual Salary _x000a_(10 Months)" dataDxfId="182">
      <calculatedColumnFormula>B3*10</calculatedColumnFormula>
    </tableColumn>
  </tableColumns>
  <tableStyleInfo name="Table Style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7B2EC491-E98F-4AA5-ADB5-6FA06234C7BC}" name="Table17" displayName="Table17" ref="E2:G28" totalsRowShown="0" headerRowDxfId="139" dataDxfId="138">
  <tableColumns count="3">
    <tableColumn id="1" xr3:uid="{BA4B870D-DB44-4661-A029-18973C54C739}" name="Years of Experience" dataDxfId="137">
      <calculatedColumnFormula>'Bachelor Teacher "A"'!E3</calculatedColumnFormula>
    </tableColumn>
    <tableColumn id="2" xr3:uid="{AD5C9911-0C45-430C-BCB9-0D1D5A9F0F0D}" name="Monthly Salary" dataDxfId="136">
      <calculatedColumnFormula>ROUND(B3+('Bachelor Teacher "A"'!B3*12%),0)</calculatedColumnFormula>
    </tableColumn>
    <tableColumn id="3" xr3:uid="{CB299B23-8156-48DE-989E-9524543E32A4}" name="Annual Salary (10 months)" dataDxfId="135">
      <calculatedColumnFormula>F3*10</calculatedColumnFormula>
    </tableColumn>
  </tableColumns>
  <tableStyleInfo name="Table Style 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7B08637E-F342-4C1A-BBAE-0467289424E6}" name="Table18" displayName="Table18" ref="A2:C28" totalsRowShown="0" headerRowDxfId="134" dataDxfId="133">
  <tableColumns count="3">
    <tableColumn id="1" xr3:uid="{48FE35B7-19F3-414E-9645-8850546D04BE}" name="Years of Experience" dataDxfId="132">
      <calculatedColumnFormula>'Bachelor Teacher "A"'!A3</calculatedColumnFormula>
    </tableColumn>
    <tableColumn id="2" xr3:uid="{B5A44C0C-A706-43B1-BDBE-68A8AF18DF14}" name="Adv. Teacher (10 Months)" dataDxfId="131">
      <calculatedColumnFormula>'Master Teacher "M"'!B3+126</calculatedColumnFormula>
    </tableColumn>
    <tableColumn id="3" xr3:uid="{5D3959AC-EB06-4B09-8FBD-40923DC0C142}" name="Adv. with NBPTS Certification (10 Months)" dataDxfId="130">
      <calculatedColumnFormula>'Master Teacher "M"'!F3+126</calculatedColumnFormula>
    </tableColumn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6E6F2699-D147-4FF8-880B-B66914F6A9F9}" name="Table19" displayName="Table19" ref="E2:G28" totalsRowShown="0" headerRowDxfId="129" dataDxfId="128">
  <tableColumns count="3">
    <tableColumn id="1" xr3:uid="{A22EA6C8-8EEC-4248-94B2-BF5716B34CF5}" name="Years of Experience" dataDxfId="127">
      <calculatedColumnFormula>'Bachelor Teacher "A"'!E3</calculatedColumnFormula>
    </tableColumn>
    <tableColumn id="2" xr3:uid="{EA1D5E10-8F3A-4AD9-A653-DAB4F9204DC7}" name="PhD Teacher (10 Months)" dataDxfId="126">
      <calculatedColumnFormula>'Master Teacher "M"'!B3+253</calculatedColumnFormula>
    </tableColumn>
    <tableColumn id="3" xr3:uid="{903D5CB5-D0BA-49E2-B786-8E714FA2F2E7}" name="PhD with NBPTS Certification (10 Months)" dataDxfId="125">
      <calculatedColumnFormula>'Master Teacher "M"'!F3+253</calculatedColumnFormula>
    </tableColumn>
  </tableColumns>
  <tableStyleInfo name="Table Style 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7006BFB-FD31-4293-95C8-3DF2CAD94997}" name="Table20" displayName="Table20" ref="A2:C28" totalsRowShown="0" headerRowDxfId="124" dataDxfId="123">
  <tableColumns count="3">
    <tableColumn id="1" xr3:uid="{43E20240-725F-48E0-BF61-ABC717376510}" name="Years of Experience" dataDxfId="122"/>
    <tableColumn id="2" xr3:uid="{B300F826-94DE-4E20-9906-486F10902EF5}" name="Bachelor's" dataDxfId="121"/>
    <tableColumn id="3" xr3:uid="{278F7FD9-9F4E-4FAA-A427-8681F7BC3EBA}" name="with NBPTS" dataDxfId="120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9683018-7607-4B9C-AA22-96FD4B9EBB95}" name="Table21" displayName="Table21" ref="E2:G28" totalsRowShown="0" headerRowDxfId="119" dataDxfId="118">
  <tableColumns count="3">
    <tableColumn id="1" xr3:uid="{3D43A9C9-5021-412E-9DE6-5757F0C5AC0C}" name="Years of Experience" dataDxfId="117"/>
    <tableColumn id="2" xr3:uid="{CD3ABEA0-DD8F-4F52-84AE-50CFA1A49B3E}" name="Master's" dataDxfId="116"/>
    <tableColumn id="3" xr3:uid="{A2DC72BB-2337-4E7C-B1CB-3E14B02A29F6}" name="with NBPTS" dataDxfId="115"/>
  </tableColumns>
  <tableStyleInfo name="Table Style 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3963B2FC-B66F-4A98-B6B7-DBC2177C4679}" name="Table23" displayName="Table23" ref="M2:O28" totalsRowShown="0" headerRowDxfId="114" dataDxfId="113">
  <tableColumns count="3">
    <tableColumn id="1" xr3:uid="{A117CBDA-9BBE-4D2F-BD5C-68F4E1315DE4}" name="Years of Experience" dataDxfId="112"/>
    <tableColumn id="2" xr3:uid="{766B0D52-AD98-4028-BA70-3AE02FBCB6A8}" name="Doctorate" dataDxfId="111"/>
    <tableColumn id="3" xr3:uid="{4DA045A9-2747-438A-9D41-9B5EB20E493C}" name="with NBPTS" dataDxfId="110"/>
  </tableColumns>
  <tableStyleInfo name="Table Style 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8163E2E4-00C1-4CD6-A55E-C5AED8414445}" name="Table61" displayName="Table61" ref="I2:K28" totalsRowShown="0" headerRowDxfId="109" headerRowCellStyle="Normal 2">
  <autoFilter ref="I2:K28" xr:uid="{8163E2E4-00C1-4CD6-A55E-C5AED8414445}">
    <filterColumn colId="0" hiddenButton="1"/>
    <filterColumn colId="1" hiddenButton="1"/>
    <filterColumn colId="2" hiddenButton="1"/>
  </autoFilter>
  <tableColumns count="3">
    <tableColumn id="1" xr3:uid="{029097C8-6EF9-48FE-85AF-B58345E0F5C2}" name="Years of Experience" dataDxfId="108" dataCellStyle="Normal 2"/>
    <tableColumn id="2" xr3:uid="{149C2D8C-6AB5-4CAD-8308-51D30A70A2A0}" name="Advanced" dataDxfId="107" dataCellStyle="Normal 2"/>
    <tableColumn id="3" xr3:uid="{04E496A6-A1B7-4710-A608-51FED0018331}" name="with NBPTS" dataDxfId="106" dataCellStyle="Normal 2"/>
  </tableColumns>
  <tableStyleInfo name="Table Style 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B4BC2CC5-0592-4000-988D-904077CD051D}" name="Table24" displayName="Table24" ref="A2:G28" totalsRowShown="0" headerRowDxfId="105" dataDxfId="104">
  <tableColumns count="7">
    <tableColumn id="1" xr3:uid="{21272B86-072D-4AE4-9AB4-A98ED22888B0}" name="Years of Experience" dataDxfId="103">
      <calculatedColumnFormula>'Bachelor Teacher "A"'!A3</calculatedColumnFormula>
    </tableColumn>
    <tableColumn id="2" xr3:uid="{F2645D3D-3BA6-4BE5-9229-E85C6AACFA52}" name="Master's Monthly Salary" dataDxfId="102">
      <calculatedColumnFormula>'Daily Guidance'!B3</calculatedColumnFormula>
    </tableColumn>
    <tableColumn id="3" xr3:uid="{0FE4BEBB-5A67-4276-88D2-C16D319A8727}" name="Advanced Monthly Salary" dataDxfId="101">
      <calculatedColumnFormula>B3+126</calculatedColumnFormula>
    </tableColumn>
    <tableColumn id="4" xr3:uid="{706807AD-F946-4408-8251-157729FCD3A2}" name="Doctorate Monthly Salary" dataDxfId="100">
      <calculatedColumnFormula>B3+253</calculatedColumnFormula>
    </tableColumn>
    <tableColumn id="5" xr3:uid="{014BDEAF-0B1F-43E0-B221-7BFF3BB1AE18}" name="Master's with NBPTS Monthly Salary" dataDxfId="99">
      <calculatedColumnFormula>'Daily Guidance'!H3</calculatedColumnFormula>
    </tableColumn>
    <tableColumn id="6" xr3:uid="{8BA08EF0-7E8A-445B-9557-B63EE5402F1B}" name="Advanced with NBPTS Monthly Salary" dataDxfId="98">
      <calculatedColumnFormula>E3+126</calculatedColumnFormula>
    </tableColumn>
    <tableColumn id="7" xr3:uid="{D0701D99-4270-4DC2-93FF-FCCAF843863B}" name="Doctorate with NBPTS Monthly Salary" dataDxfId="97">
      <calculatedColumnFormula>E3+253</calculatedColumnFormula>
    </tableColumn>
  </tableColumns>
  <tableStyleInfo name="Table Style 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D5D86C14-E409-4D26-8934-34D773DC11DE}" name="Table25" displayName="Table25" ref="A2:E28" totalsRowShown="0" headerRowDxfId="96" dataDxfId="95">
  <tableColumns count="5">
    <tableColumn id="1" xr3:uid="{8F5DBDF3-406B-4D32-A0CD-E52ACD47C04C}" name="Years of Experience" dataDxfId="94"/>
    <tableColumn id="2" xr3:uid="{4AF61557-CD95-45FC-856D-8230859F4C46}" name="Base Salary" dataDxfId="93"/>
    <tableColumn id="3" xr3:uid="{61278FE3-D2A6-4C6A-A869-5AB2989CE672}" name="Masters" dataDxfId="92"/>
    <tableColumn id="4" xr3:uid="{D6A3C360-214B-4933-9E86-CBEFDCF63B15}" name="Advanced" dataDxfId="91"/>
    <tableColumn id="5" xr3:uid="{CEC3F216-558B-4342-A6AE-1CD6EDA4577C}" name="Doctorate" dataDxfId="90"/>
  </tableColumns>
  <tableStyleInfo name="Table Style 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63848D9-391E-4BE7-BB10-BB26A8A9B217}" name="Table26" displayName="Table26" ref="G2:K28" totalsRowShown="0" headerRowDxfId="89" dataDxfId="88">
  <tableColumns count="5">
    <tableColumn id="1" xr3:uid="{B23EAAA9-099F-4838-AAA1-105D18EE5EC7}" name="Years of Experience" dataDxfId="87"/>
    <tableColumn id="2" xr3:uid="{55EEEEC7-97DE-44F4-AE39-7F718D38F11B}" name="Base Salary" dataDxfId="86"/>
    <tableColumn id="3" xr3:uid="{5785962A-614C-4A1B-BE59-AAB0FCEA4927}" name="Masters" dataDxfId="85"/>
    <tableColumn id="4" xr3:uid="{F003E6D9-1AE6-4582-BA02-78836B501592}" name="Advanced" dataDxfId="84"/>
    <tableColumn id="5" xr3:uid="{9F2682A6-3E2A-40B9-B51D-340CB4914389}" name="Doctorate" dataDxfId="83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4E5DFDC2-941C-4629-BE25-31D2528FA44A}" name="Table938" displayName="Table938" ref="E2:G28" totalsRowShown="0" headerRowDxfId="181" dataDxfId="179" headerRowBorderDxfId="180" tableBorderDxfId="178">
  <tableColumns count="3">
    <tableColumn id="1" xr3:uid="{EB20925C-A75B-4E44-88E2-E922C104D9D7}" name="Years of Experience" dataDxfId="177"/>
    <tableColumn id="2" xr3:uid="{1694FEDA-13B3-4443-A49A-417E04B137E1}" name="Monthly Salary" dataDxfId="176">
      <calculatedColumnFormula>ROUND(B3*1.12,0)</calculatedColumnFormula>
    </tableColumn>
    <tableColumn id="3" xr3:uid="{2116A439-820F-4EE2-879D-99A29E4F5BFB}" name="Annual Salary _x000a_(10 Months)" dataDxfId="175">
      <calculatedColumnFormula>F3*10</calculatedColumnFormula>
    </tableColumn>
  </tableColumns>
  <tableStyleInfo name="Table Style 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D148D9D2-0DEC-4724-98FE-14B0C845F799}" name="Table27" displayName="Table27" ref="A2:D28" totalsRowShown="0" headerRowDxfId="82" dataDxfId="81">
  <tableColumns count="4">
    <tableColumn id="1" xr3:uid="{7CF242B0-D21D-4F67-8EBA-162441392A18}" name="Years of Experience" dataDxfId="80">
      <calculatedColumnFormula>'Bachelor Teacher "A"'!A3</calculatedColumnFormula>
    </tableColumn>
    <tableColumn id="2" xr3:uid="{D654660D-972C-448C-A07C-A99504AAEDE7}" name="Master's Monthly Salary" dataDxfId="79">
      <calculatedColumnFormula>'Daily Psy'!B3</calculatedColumnFormula>
    </tableColumn>
    <tableColumn id="3" xr3:uid="{BD51AE42-604E-4492-A3C3-6DF794A5C6AC}" name="Advanced Monthly Salary" dataDxfId="78">
      <calculatedColumnFormula>B3+126</calculatedColumnFormula>
    </tableColumn>
    <tableColumn id="4" xr3:uid="{5F72393C-502C-43D4-8440-B47BD5868FCC}" name="Doctorate Monthly Salary" dataDxfId="77">
      <calculatedColumnFormula>B3+253</calculatedColumnFormula>
    </tableColumn>
  </tableColumns>
  <tableStyleInfo name="Table Style 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4CCC591-9AC6-4D20-81EA-D2FB0C57699A}" name="Table28" displayName="Table28" ref="A2:E28" totalsRowShown="0" headerRowDxfId="76" dataDxfId="75">
  <tableColumns count="5">
    <tableColumn id="1" xr3:uid="{EDCE7928-C115-496C-B1C8-8D0091690EC3}" name="Years of Experience" dataDxfId="74"/>
    <tableColumn id="2" xr3:uid="{69792A5B-3B8F-43FF-B8C9-31D6B0130812}" name="Base Salary" dataDxfId="73">
      <calculatedColumnFormula>'Master Teacher "M"'!B8+350</calculatedColumnFormula>
    </tableColumn>
    <tableColumn id="3" xr3:uid="{08D2692D-59DE-45B3-9026-FB45E9868AE0}" name="Masters" dataDxfId="72">
      <calculatedColumnFormula>ROUND(Psychologist!B3*10/215,2)</calculatedColumnFormula>
    </tableColumn>
    <tableColumn id="4" xr3:uid="{3F56CD3B-F479-4AAD-BB59-5E526B121DE9}" name="Advanced" dataDxfId="71">
      <calculatedColumnFormula>ROUND((Psychologist!B3*10+126*10)/215,2)</calculatedColumnFormula>
    </tableColumn>
    <tableColumn id="5" xr3:uid="{042AD1DA-F2B8-4425-8EFF-B3FF44963915}" name="Doctorate" dataDxfId="70">
      <calculatedColumnFormula>ROUND((Psychologist!B3*10+253*10)/215,2)</calculatedColumnFormula>
    </tableColumn>
  </tableColumns>
  <tableStyleInfo name="Table Style 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D53715C7-B0B9-471B-A079-0A10A4E63658}" name="Table29" displayName="Table29" ref="A2:C28" totalsRowShown="0" headerRowDxfId="69" dataDxfId="68">
  <tableColumns count="3">
    <tableColumn id="1" xr3:uid="{8D738EE8-7CA9-47E9-9602-F39859C26FB1}" name="Years of Experience" dataDxfId="67"/>
    <tableColumn id="2" xr3:uid="{1C592A86-EC1B-4797-8A9D-74DC99F2D233}" name="Monthly Salary" dataDxfId="66"/>
    <tableColumn id="3" xr3:uid="{BA8E1626-A2FA-4226-9537-41681D353E00}" name="Annual Salary (10 months)" dataDxfId="65"/>
  </tableColumns>
  <tableStyleInfo name="Table Style 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CFA88D16-85A9-4F5E-A1C8-ED36E94106C8}" name="Table30" displayName="Table30" ref="E2:G28" totalsRowShown="0" headerRowDxfId="64" dataDxfId="63">
  <tableColumns count="3">
    <tableColumn id="1" xr3:uid="{F5362037-E954-4163-B623-87FABB5D42B0}" name="Years of Experience" dataDxfId="62"/>
    <tableColumn id="2" xr3:uid="{F401B1A8-F3BE-4C42-B357-F857738FCEE1}" name="Monthly Salary" dataDxfId="61"/>
    <tableColumn id="3" xr3:uid="{FE5314CA-DFAE-4781-A1A2-3BA7CADFC33A}" name="Annual Salary (10 months)" dataDxfId="60"/>
  </tableColumns>
  <tableStyleInfo name="Table Style 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B70BF084-DF74-4EBF-AFCE-4628FC3C8370}" name="Table31" displayName="Table31" ref="I2:K28" totalsRowShown="0" headerRowDxfId="59" dataDxfId="58">
  <tableColumns count="3">
    <tableColumn id="1" xr3:uid="{2371E7B9-A50B-4DB1-9AF4-D42B63E7BF7A}" name="Years of Experience" dataDxfId="57"/>
    <tableColumn id="2" xr3:uid="{2C144B3C-F220-42C4-BE6F-92569AF51334}" name="Monthly Salary" dataDxfId="56"/>
    <tableColumn id="3" xr3:uid="{5576FF51-59C6-4A35-BB21-EA5E23C47EA2}" name="Annual Salary (10 months)" dataDxfId="55"/>
  </tableColumns>
  <tableStyleInfo name="Table Style 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1A64EDAE-B24B-44AA-A04C-F6142B49F3C0}" name="Table32" displayName="Table32" ref="A2:D28" totalsRowShown="0" headerRowDxfId="54" dataDxfId="53">
  <tableColumns count="4">
    <tableColumn id="1" xr3:uid="{60417E12-205E-409D-8256-91C30D16ED8C}" name="Years of Experience" dataDxfId="52">
      <calculatedColumnFormula>'Bachelor Teacher "A"'!A3</calculatedColumnFormula>
    </tableColumn>
    <tableColumn id="2" xr3:uid="{7CBDD236-8126-4330-B7F6-B0C4AC460C46}" name="Masters" dataDxfId="51">
      <calculatedColumnFormula>ROUND(AssistantPrincipal!C3/215,2)</calculatedColumnFormula>
    </tableColumn>
    <tableColumn id="3" xr3:uid="{C2970390-6A6A-4896-97C1-A8EB4C6B6D72}" name="Advanced" dataDxfId="50">
      <calculatedColumnFormula>ROUND(AssistantPrincipal!G3/215,2)</calculatedColumnFormula>
    </tableColumn>
    <tableColumn id="4" xr3:uid="{F98CB01C-2797-4628-B826-918E6C577AD1}" name="Doctorate" dataDxfId="49">
      <calculatedColumnFormula>ROUND(AssistantPrincipal!K3/215,2)</calculatedColumnFormula>
    </tableColumn>
  </tableColumns>
  <tableStyleInfo name="Table Style 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7820BFF-5844-48FD-96F4-C96A465DA5CF}" name="Table1132129" displayName="Table1132129" ref="A2:C8" totalsRowShown="0" headerRowDxfId="48" dataDxfId="47">
  <tableColumns count="3">
    <tableColumn id="1" xr3:uid="{0680A4E5-64AD-423F-9384-274920DD1983}" name="ADM Range" dataDxfId="46"/>
    <tableColumn id="2" xr3:uid="{35E6EB9D-F1F7-43AE-8087-5B896B8FE8CF}" name="Schedule / Pay Level" dataDxfId="45"/>
    <tableColumn id="3" xr3:uid="{D6E6C4FE-9EE1-4E17-8E63-E15DF4D7D1B7}" name="Monthly Salary" dataDxfId="44"/>
  </tableColumns>
  <tableStyleInfo name="Table Style 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A572E93-0586-4D03-BFC0-7D34BA88CCA1}" name="Table2142230" displayName="Table2142230" ref="E2:G8" totalsRowShown="0" headerRowDxfId="43" dataDxfId="42">
  <tableColumns count="3">
    <tableColumn id="1" xr3:uid="{A60B7310-5CA7-4400-A10D-B22DDF2C9C9E}" name="ADM Range" dataDxfId="41"/>
    <tableColumn id="2" xr3:uid="{BBF4A72A-67FC-4986-BD52-EE3DB531D38B}" name="Schedule / Pay Level" dataDxfId="40"/>
    <tableColumn id="3" xr3:uid="{8B6BFFEE-280E-4DD0-B177-261D6CA26004}" name="Monthly Salary" dataDxfId="39"/>
  </tableColumns>
  <tableStyleInfo name="Table Style 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D396DEE-A590-4C8E-87ED-78B81AC50CBD}" name="Table3152331" displayName="Table3152331" ref="I2:K8" totalsRowShown="0" headerRowDxfId="38" dataDxfId="37">
  <tableColumns count="3">
    <tableColumn id="1" xr3:uid="{FD12675E-22D0-415D-B623-F42DF5484E44}" name="ADM Range" dataDxfId="36"/>
    <tableColumn id="2" xr3:uid="{0FADE18F-E963-4583-8B83-C353837E8A47}" name="Schedule / Pay Level" dataDxfId="35"/>
    <tableColumn id="3" xr3:uid="{593C7E5D-712E-4162-B067-7D107BF1EEF1}" name="Monthly Salary" dataDxfId="34"/>
  </tableColumns>
  <tableStyleInfo name="Table Style 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8F3A812-547E-4BC6-80FD-2EC2804A5B21}" name="Table41624" displayName="Table41624" ref="A2:C8" totalsRowShown="0" headerRowDxfId="33" dataDxfId="32">
  <tableColumns count="3">
    <tableColumn id="1" xr3:uid="{F3183357-2738-4AB5-A214-5C9847B1188A}" name="ADM Range" dataDxfId="31"/>
    <tableColumn id="2" xr3:uid="{8C2C36ED-8DAD-4478-9519-71D769904ACF}" name="Schedule / Pay Level" dataDxfId="30"/>
    <tableColumn id="3" xr3:uid="{C1BB540D-457C-4B3A-A0ED-9EB02790E661}" name="Monthly Salary" dataDxfId="29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6C61C89C-9829-46F1-99D6-952CDDF82EFC}" name="Table1039" displayName="Table1039" ref="A2:C28" totalsRowShown="0" headerRowDxfId="174" dataDxfId="173">
  <tableColumns count="3">
    <tableColumn id="1" xr3:uid="{051F8ADF-3263-4B92-84FF-540E747B4052}" name="Years of Experience" dataDxfId="172">
      <calculatedColumnFormula>'Bachelor Teacher "A"'!A3</calculatedColumnFormula>
    </tableColumn>
    <tableColumn id="2" xr3:uid="{25AC667A-D26C-4742-BCC1-285CCC5C4797}" name="Monthly Salary" dataDxfId="171">
      <calculatedColumnFormula>ROUND('Bachelor Teacher "A"'!B3*1.1,0)</calculatedColumnFormula>
    </tableColumn>
    <tableColumn id="3" xr3:uid="{91FD13EE-B3BC-46BD-A539-43395A9A7F34}" name="Annual Salary (10 months)" dataDxfId="170">
      <calculatedColumnFormula>B3*10</calculatedColumnFormula>
    </tableColumn>
  </tableColumns>
  <tableStyleInfo name="Table Style 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F3833C8-7BC6-44B2-9114-8BA8495F4949}" name="Table8" displayName="Table8" ref="A2:D8" totalsRowShown="0" headerRowDxfId="192" dataDxfId="191">
  <tableColumns count="4">
    <tableColumn id="1" xr3:uid="{D1BE2F70-E9BB-4732-8274-CD55E137737A}" name="ADM Range" dataDxfId="190"/>
    <tableColumn id="2" xr3:uid="{A0ED7784-4332-4592-93BB-7266CB6EE3A1}" name="Schedule / Pay Level" dataDxfId="189"/>
    <tableColumn id="3" xr3:uid="{06A695B8-73B6-4FA8-B5A6-7B75269025F7}" name="50% Difference Base - Growth Met" dataDxfId="188"/>
    <tableColumn id="4" xr3:uid="{2F70D4D3-0E59-457C-801A-714AE1A930FB}" name="50% Difference Base - Growth Exceeded" dataDxfId="187"/>
  </tableColumns>
  <tableStyleInfo name="Table Style 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C92676-BFEE-47AD-A596-6071C927ED11}" name="Table9" displayName="Table9" ref="A2:C8" totalsRowShown="0" headerRowDxfId="28" dataDxfId="27">
  <tableColumns count="3">
    <tableColumn id="1" xr3:uid="{538B3371-6B63-4B8A-938F-9AC69538AE68}" name="Schedule / Pay Level" dataDxfId="26"/>
    <tableColumn id="2" xr3:uid="{5CB20AF6-BE8A-49D7-8C02-A348159C71C7}" name="Monthly Salary" dataDxfId="25"/>
    <tableColumn id="3" xr3:uid="{D4B6EB9E-AAA8-4A41-923D-69564B1AB0E6}" name="Daily Rates" dataDxfId="24"/>
  </tableColumns>
  <tableStyleInfo name="Table Style 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784BD88-1178-41F2-ADB5-5DB1F902967A}" name="Table10" displayName="Table10" ref="E2:G8" totalsRowShown="0" headerRowDxfId="23" dataDxfId="22">
  <autoFilter ref="E2:G8" xr:uid="{B784BD88-1178-41F2-ADB5-5DB1F902967A}">
    <filterColumn colId="0" hiddenButton="1"/>
    <filterColumn colId="1" hiddenButton="1"/>
    <filterColumn colId="2" hiddenButton="1"/>
  </autoFilter>
  <tableColumns count="3">
    <tableColumn id="1" xr3:uid="{5169D71B-652C-4CC0-A9B3-1D2CCC23D81C}" name="Schedule / Pay Level" dataDxfId="21"/>
    <tableColumn id="2" xr3:uid="{28DC71E4-2952-477F-9073-C1F239B5DA60}" name="Monthly Salary" dataDxfId="20"/>
    <tableColumn id="3" xr3:uid="{0B7905B2-E16A-45C7-BDE8-1645B3DF4A98}" name="Daily Rates" dataDxfId="19"/>
  </tableColumns>
  <tableStyleInfo name="Table Style 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1C9D685-0280-48E2-91EF-265A2EC70461}" name="Table11" displayName="Table11" ref="I2:K8" totalsRowShown="0" headerRowDxfId="18" dataDxfId="17">
  <autoFilter ref="I2:K8" xr:uid="{01C9D685-0280-48E2-91EF-265A2EC70461}">
    <filterColumn colId="0" hiddenButton="1"/>
    <filterColumn colId="1" hiddenButton="1"/>
    <filterColumn colId="2" hiddenButton="1"/>
  </autoFilter>
  <tableColumns count="3">
    <tableColumn id="1" xr3:uid="{72CF9C05-7789-4BB6-A72F-18E8F89DFB63}" name="Schedule / Pay Level" dataDxfId="16"/>
    <tableColumn id="2" xr3:uid="{BFFA664E-1047-4B17-B3B4-98AEA60043F6}" name="Monthly Salary" dataDxfId="15"/>
    <tableColumn id="3" xr3:uid="{B9E00C06-0221-470D-9D3F-F0513C4839BD}" name="Daily Rates" dataDxfId="14"/>
  </tableColumns>
  <tableStyleInfo name="Table Style 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53CE9A94-A983-4FF0-B929-A11E5BB7891A}" name="Table963" displayName="Table963" ref="A2:E27" totalsRowShown="0" headerRowDxfId="13" dataDxfId="12">
  <autoFilter ref="A2:E27" xr:uid="{BC30C595-D4E1-4669-9D79-AF338004D91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74A679D-0D40-4BAC-B68D-A8B326E1DFB2}" name="Pay Grade" dataDxfId="11"/>
    <tableColumn id="2" xr3:uid="{9A8E0723-28DB-4D23-BCAC-9A5E767EF863}" name="Monthly Minimum" dataDxfId="10"/>
    <tableColumn id="3" xr3:uid="{0E963FC4-EB6D-4B53-A523-889AFC2457A5}" name="Monthly Maximum" dataDxfId="9"/>
    <tableColumn id="4" xr3:uid="{7C17FAC5-96DF-4587-95CA-5E3315D644A6}" name="Hourly Minimum" dataDxfId="8"/>
    <tableColumn id="5" xr3:uid="{0114083B-0CF8-4E84-B0A0-26452C7E805D}" name="Hourly Maximum " dataDxfId="7"/>
  </tableColumns>
  <tableStyleInfo name="Table Style 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82AB574B-65EB-4D44-9FF2-C12582545398}" name="Table5" displayName="Table5" ref="A2:E20" totalsRowShown="0" headerRowDxfId="6" dataDxfId="5">
  <tableColumns count="5">
    <tableColumn id="1" xr3:uid="{71DC4820-C427-4907-AEE8-29E39184F3CD}" name="Pay Grade" dataDxfId="4"/>
    <tableColumn id="2" xr3:uid="{17609122-288E-47D5-87B2-5B6970F9410E}" name="Monthly Minimum" dataDxfId="3"/>
    <tableColumn id="3" xr3:uid="{17136D59-04A3-4173-90F7-3B5FEE3BECAB}" name="Monthly Maximum" dataDxfId="2"/>
    <tableColumn id="4" xr3:uid="{2A1F7AB0-95EF-4A3D-AEE9-0D85ED59355E}" name="Hourly Minimum" dataDxfId="1"/>
    <tableColumn id="5" xr3:uid="{3706B416-9116-4C57-A089-4F6223349893}" name="Hourly Maximum " dataDxfId="0"/>
  </tableColumns>
  <tableStyleInfo name="Table Sty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F4D5F8A-3B7A-4C59-86F7-9D1FB0BF82E5}" name="Table1140" displayName="Table1140" ref="E2:G28" totalsRowShown="0" headerRowDxfId="169" dataDxfId="168">
  <tableColumns count="3">
    <tableColumn id="1" xr3:uid="{C01ED80A-B299-45E5-A5B2-28F2355D37B4}" name="Years of Experience" dataDxfId="167">
      <calculatedColumnFormula>'Bachelor Teacher "A"'!E3</calculatedColumnFormula>
    </tableColumn>
    <tableColumn id="2" xr3:uid="{303BD071-A603-43A8-8A75-5C892269A141}" name="Monthly Salary" dataDxfId="166">
      <calculatedColumnFormula>ROUND(B3+('Bachelor Teacher "A"'!B3*12%),0)</calculatedColumnFormula>
    </tableColumn>
    <tableColumn id="3" xr3:uid="{74631B46-2947-4064-A32D-DB5DA54F3ABA}" name="Annual Salary (10 months)" dataDxfId="165">
      <calculatedColumnFormula>F3*10</calculatedColumnFormula>
    </tableColumn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DDA93CE5-2706-43C8-83EB-F452ABBB3A9F}" name="Table12" displayName="Table12" ref="A2:C28" totalsRowShown="0" headerRowDxfId="164" dataDxfId="163">
  <tableColumns count="3">
    <tableColumn id="1" xr3:uid="{7F328107-7874-4D9B-A851-0BB064001F22}" name="Years of Experience" dataDxfId="162">
      <calculatedColumnFormula>'Bachelor Teacher "A"'!A3</calculatedColumnFormula>
    </tableColumn>
    <tableColumn id="2" xr3:uid="{DA5E58E7-4FA2-4C55-9DE7-87F31A1A7188}" name="Adv. Teacher (10 Months)" dataDxfId="161">
      <calculatedColumnFormula>'Master Teacher "M"'!B3+126</calculatedColumnFormula>
    </tableColumn>
    <tableColumn id="3" xr3:uid="{FBD38020-A33F-46D0-B363-D03805C898F7}" name="Adv. with NBPTS Certification (10 Months)" dataDxfId="160">
      <calculatedColumnFormula>'Master Teacher "M"'!F3+126</calculatedColumnFormula>
    </tableColumn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B8D42C42-534D-4116-857B-B6679F736E45}" name="Table13" displayName="Table13" ref="E2:G28" totalsRowShown="0" headerRowDxfId="159" dataDxfId="158">
  <tableColumns count="3">
    <tableColumn id="1" xr3:uid="{77C650C1-843C-47A2-9FDF-DAE0B5B06AA4}" name="Years of Experience" dataDxfId="157">
      <calculatedColumnFormula>'Bachelor Teacher "A"'!E3</calculatedColumnFormula>
    </tableColumn>
    <tableColumn id="2" xr3:uid="{588C7ADD-7D94-4B4B-AB6F-855A29A11D46}" name="PhD Teacher (10 Months)" dataDxfId="156">
      <calculatedColumnFormula>'Master Teacher "M"'!B3+253</calculatedColumnFormula>
    </tableColumn>
    <tableColumn id="3" xr3:uid="{3F220086-C843-4655-B45C-773B4C21CE77}" name="PhD with NBPTS Certification (10 Months)" dataDxfId="155">
      <calculatedColumnFormula>'Master Teacher "M"'!F3+253</calculatedColumnFormula>
    </tableColumn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6AFC5C8C-B0A4-4DA3-8569-70CCEBE9F39E}" name="Table14" displayName="Table14" ref="A2:C28" totalsRowShown="0" headerRowDxfId="154" dataDxfId="153">
  <tableColumns count="3">
    <tableColumn id="1" xr3:uid="{5F2E06E8-6391-4970-AA25-9EF7F692A13B}" name="Years of Experience" dataDxfId="152"/>
    <tableColumn id="2" xr3:uid="{25B89FFF-8B1E-4D1B-95B7-0A6C480AFB76}" name="Monthly Salary" dataDxfId="151"/>
    <tableColumn id="3" xr3:uid="{163775E4-4BA8-4ED8-BB8C-1D4114070CB4}" name="Annual Salary (10 months)" dataDxfId="150">
      <calculatedColumnFormula>B3*10</calculatedColumnFormula>
    </tableColumn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12B58AE3-E219-40CD-80F1-06E9531C4AE3}" name="Table15" displayName="Table15" ref="E2:G28" totalsRowShown="0" headerRowDxfId="149" dataDxfId="148">
  <tableColumns count="3">
    <tableColumn id="1" xr3:uid="{0D85255E-FFEE-4C46-9485-26F071303A17}" name="Years of Experience" dataDxfId="147"/>
    <tableColumn id="2" xr3:uid="{1EFB126F-02C3-4DF3-AE76-418E0FEAFD19}" name="Monthly Salary" dataDxfId="146">
      <calculatedColumnFormula>ROUND(B3*1.12,0)</calculatedColumnFormula>
    </tableColumn>
    <tableColumn id="3" xr3:uid="{4045C323-3BFD-46D6-B8B6-E879EABCD998}" name="Annual Salary (10 months)" dataDxfId="145">
      <calculatedColumnFormula>F3*10</calculatedColumnFormula>
    </tableColumn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3D8FB0E8-5335-4681-8201-068147625CD2}" name="Table16" displayName="Table16" ref="A2:C28" totalsRowShown="0" headerRowDxfId="144" dataDxfId="143">
  <tableColumns count="3">
    <tableColumn id="1" xr3:uid="{4CA656B0-4449-4D2B-A08B-7DA41E9D6B58}" name="Years of Experience" dataDxfId="142">
      <calculatedColumnFormula>'Bachelor Teacher "A"'!A3</calculatedColumnFormula>
    </tableColumn>
    <tableColumn id="2" xr3:uid="{C44C68F6-6A30-46D5-8777-D3DF3C668F0D}" name="Monthly Salary" dataDxfId="141">
      <calculatedColumnFormula>ROUND('Bachelor Teacher "A"'!B3*1.1,0)</calculatedColumnFormula>
    </tableColumn>
    <tableColumn id="3" xr3:uid="{D94EA913-1395-4949-9A58-E3068B494766}" name="Annual Salary (10 months)" dataDxfId="140">
      <calculatedColumnFormula>B3*10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2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4.bin"/><Relationship Id="rId4" Type="http://schemas.openxmlformats.org/officeDocument/2006/relationships/table" Target="../tables/table2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7.bin"/><Relationship Id="rId4" Type="http://schemas.openxmlformats.org/officeDocument/2006/relationships/table" Target="../tables/table3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EE46-DB97-436F-A9AA-6928B85A980B}">
  <sheetPr>
    <pageSetUpPr fitToPage="1"/>
  </sheetPr>
  <dimension ref="A1:G32"/>
  <sheetViews>
    <sheetView workbookViewId="0">
      <selection activeCell="C13" sqref="C13"/>
    </sheetView>
  </sheetViews>
  <sheetFormatPr defaultColWidth="10.26953125" defaultRowHeight="15.5" x14ac:dyDescent="0.35"/>
  <cols>
    <col min="1" max="1" width="12.81640625" style="24" customWidth="1"/>
    <col min="2" max="2" width="12.1796875" style="24" customWidth="1"/>
    <col min="3" max="3" width="17.7265625" style="24" customWidth="1"/>
    <col min="4" max="4" width="2.54296875" style="24" customWidth="1"/>
    <col min="5" max="5" width="13.81640625" style="24" customWidth="1"/>
    <col min="6" max="6" width="12.7265625" style="24" customWidth="1"/>
    <col min="7" max="7" width="19" style="24" customWidth="1"/>
    <col min="8" max="16384" width="10.26953125" style="24"/>
  </cols>
  <sheetData>
    <row r="1" spans="1:7" ht="36" customHeight="1" thickBot="1" x14ac:dyDescent="0.4">
      <c r="A1" s="96" t="s">
        <v>44</v>
      </c>
      <c r="B1" s="52"/>
      <c r="C1" s="50"/>
      <c r="D1" s="51"/>
      <c r="E1" s="97" t="s">
        <v>43</v>
      </c>
    </row>
    <row r="2" spans="1:7" ht="34.5" customHeight="1" thickTop="1" thickBot="1" x14ac:dyDescent="0.4">
      <c r="A2" s="49" t="s">
        <v>42</v>
      </c>
      <c r="B2" s="49" t="s">
        <v>19</v>
      </c>
      <c r="C2" s="49" t="s">
        <v>41</v>
      </c>
      <c r="D2" s="48"/>
      <c r="E2" s="47" t="s">
        <v>42</v>
      </c>
      <c r="F2" s="46" t="s">
        <v>19</v>
      </c>
      <c r="G2" s="45" t="s">
        <v>41</v>
      </c>
    </row>
    <row r="3" spans="1:7" ht="16" thickBot="1" x14ac:dyDescent="0.4">
      <c r="A3" s="41">
        <v>0</v>
      </c>
      <c r="B3" s="33">
        <v>4800</v>
      </c>
      <c r="C3" s="33">
        <f t="shared" ref="C3:C28" si="0">B3*10</f>
        <v>48000</v>
      </c>
      <c r="D3" s="34"/>
      <c r="E3" s="44">
        <v>0</v>
      </c>
      <c r="F3" s="43" t="s">
        <v>40</v>
      </c>
      <c r="G3" s="42" t="s">
        <v>40</v>
      </c>
    </row>
    <row r="4" spans="1:7" ht="16" thickBot="1" x14ac:dyDescent="0.4">
      <c r="A4" s="41">
        <v>1</v>
      </c>
      <c r="B4" s="33">
        <v>4825</v>
      </c>
      <c r="C4" s="33">
        <f t="shared" si="0"/>
        <v>48250</v>
      </c>
      <c r="D4" s="34"/>
      <c r="E4" s="40">
        <v>1</v>
      </c>
      <c r="F4" s="39" t="s">
        <v>40</v>
      </c>
      <c r="G4" s="39" t="s">
        <v>40</v>
      </c>
    </row>
    <row r="5" spans="1:7" ht="16" thickBot="1" x14ac:dyDescent="0.4">
      <c r="A5" s="34">
        <f>RIGHT(A4)+1</f>
        <v>2</v>
      </c>
      <c r="B5" s="33">
        <v>4850</v>
      </c>
      <c r="C5" s="33">
        <f t="shared" si="0"/>
        <v>48500</v>
      </c>
      <c r="D5" s="34"/>
      <c r="E5" s="36">
        <f>RIGHT(E4)+1</f>
        <v>2</v>
      </c>
      <c r="F5" s="38" t="s">
        <v>40</v>
      </c>
      <c r="G5" s="38" t="s">
        <v>40</v>
      </c>
    </row>
    <row r="6" spans="1:7" ht="16" thickBot="1" x14ac:dyDescent="0.4">
      <c r="A6" s="34">
        <f t="shared" ref="A6:A27" si="1">+A5+1</f>
        <v>3</v>
      </c>
      <c r="B6" s="33">
        <v>4875</v>
      </c>
      <c r="C6" s="33">
        <f t="shared" si="0"/>
        <v>48750</v>
      </c>
      <c r="D6" s="34"/>
      <c r="E6" s="31">
        <f t="shared" ref="E6:E27" si="2">+E5+1</f>
        <v>3</v>
      </c>
      <c r="F6" s="37">
        <f t="shared" ref="F6:F28" si="3">ROUND(B6*1.12,0)</f>
        <v>5460</v>
      </c>
      <c r="G6" s="37">
        <f t="shared" ref="G6:G28" si="4">F6*10</f>
        <v>54600</v>
      </c>
    </row>
    <row r="7" spans="1:7" ht="16" thickBot="1" x14ac:dyDescent="0.4">
      <c r="A7" s="34">
        <f t="shared" si="1"/>
        <v>4</v>
      </c>
      <c r="B7" s="33">
        <v>4900</v>
      </c>
      <c r="C7" s="33">
        <f t="shared" si="0"/>
        <v>49000</v>
      </c>
      <c r="D7" s="34"/>
      <c r="E7" s="36">
        <f t="shared" si="2"/>
        <v>4</v>
      </c>
      <c r="F7" s="38">
        <f t="shared" si="3"/>
        <v>5488</v>
      </c>
      <c r="G7" s="38">
        <f t="shared" si="4"/>
        <v>54880</v>
      </c>
    </row>
    <row r="8" spans="1:7" ht="16" thickBot="1" x14ac:dyDescent="0.4">
      <c r="A8" s="34">
        <f t="shared" si="1"/>
        <v>5</v>
      </c>
      <c r="B8" s="33">
        <v>4950</v>
      </c>
      <c r="C8" s="33">
        <f t="shared" si="0"/>
        <v>49500</v>
      </c>
      <c r="D8" s="34"/>
      <c r="E8" s="31">
        <f t="shared" si="2"/>
        <v>5</v>
      </c>
      <c r="F8" s="37">
        <f t="shared" si="3"/>
        <v>5544</v>
      </c>
      <c r="G8" s="37">
        <f t="shared" si="4"/>
        <v>55440</v>
      </c>
    </row>
    <row r="9" spans="1:7" ht="16" thickBot="1" x14ac:dyDescent="0.4">
      <c r="A9" s="34">
        <f t="shared" si="1"/>
        <v>6</v>
      </c>
      <c r="B9" s="33">
        <v>5000</v>
      </c>
      <c r="C9" s="33">
        <f t="shared" si="0"/>
        <v>50000</v>
      </c>
      <c r="D9" s="34"/>
      <c r="E9" s="36">
        <f t="shared" si="2"/>
        <v>6</v>
      </c>
      <c r="F9" s="38">
        <f t="shared" si="3"/>
        <v>5600</v>
      </c>
      <c r="G9" s="38">
        <f t="shared" si="4"/>
        <v>56000</v>
      </c>
    </row>
    <row r="10" spans="1:7" ht="16" thickBot="1" x14ac:dyDescent="0.4">
      <c r="A10" s="34">
        <f t="shared" si="1"/>
        <v>7</v>
      </c>
      <c r="B10" s="33">
        <v>5050</v>
      </c>
      <c r="C10" s="33">
        <f t="shared" si="0"/>
        <v>50500</v>
      </c>
      <c r="D10" s="34"/>
      <c r="E10" s="31">
        <f t="shared" si="2"/>
        <v>7</v>
      </c>
      <c r="F10" s="37">
        <f t="shared" si="3"/>
        <v>5656</v>
      </c>
      <c r="G10" s="37">
        <f t="shared" si="4"/>
        <v>56560</v>
      </c>
    </row>
    <row r="11" spans="1:7" ht="16" thickBot="1" x14ac:dyDescent="0.4">
      <c r="A11" s="34">
        <f t="shared" si="1"/>
        <v>8</v>
      </c>
      <c r="B11" s="33">
        <v>5100</v>
      </c>
      <c r="C11" s="33">
        <f t="shared" si="0"/>
        <v>51000</v>
      </c>
      <c r="D11" s="34"/>
      <c r="E11" s="36">
        <f t="shared" si="2"/>
        <v>8</v>
      </c>
      <c r="F11" s="38">
        <f t="shared" si="3"/>
        <v>5712</v>
      </c>
      <c r="G11" s="38">
        <f t="shared" si="4"/>
        <v>57120</v>
      </c>
    </row>
    <row r="12" spans="1:7" ht="16" thickBot="1" x14ac:dyDescent="0.4">
      <c r="A12" s="34">
        <f t="shared" si="1"/>
        <v>9</v>
      </c>
      <c r="B12" s="33">
        <v>5150</v>
      </c>
      <c r="C12" s="33">
        <f t="shared" si="0"/>
        <v>51500</v>
      </c>
      <c r="D12" s="34"/>
      <c r="E12" s="31">
        <f t="shared" si="2"/>
        <v>9</v>
      </c>
      <c r="F12" s="37">
        <f t="shared" si="3"/>
        <v>5768</v>
      </c>
      <c r="G12" s="37">
        <f t="shared" si="4"/>
        <v>57680</v>
      </c>
    </row>
    <row r="13" spans="1:7" ht="16" thickBot="1" x14ac:dyDescent="0.4">
      <c r="A13" s="34">
        <f t="shared" si="1"/>
        <v>10</v>
      </c>
      <c r="B13" s="33">
        <v>5314</v>
      </c>
      <c r="C13" s="33">
        <f t="shared" si="0"/>
        <v>53140</v>
      </c>
      <c r="D13" s="34"/>
      <c r="E13" s="36">
        <f t="shared" si="2"/>
        <v>10</v>
      </c>
      <c r="F13" s="38">
        <f t="shared" si="3"/>
        <v>5952</v>
      </c>
      <c r="G13" s="38">
        <f t="shared" si="4"/>
        <v>59520</v>
      </c>
    </row>
    <row r="14" spans="1:7" ht="16" thickBot="1" x14ac:dyDescent="0.4">
      <c r="A14" s="34">
        <f t="shared" si="1"/>
        <v>11</v>
      </c>
      <c r="B14" s="33">
        <v>5365</v>
      </c>
      <c r="C14" s="33">
        <f t="shared" si="0"/>
        <v>53650</v>
      </c>
      <c r="D14" s="34"/>
      <c r="E14" s="31">
        <f t="shared" si="2"/>
        <v>11</v>
      </c>
      <c r="F14" s="37">
        <f t="shared" si="3"/>
        <v>6009</v>
      </c>
      <c r="G14" s="37">
        <f t="shared" si="4"/>
        <v>60090</v>
      </c>
    </row>
    <row r="15" spans="1:7" ht="16" thickBot="1" x14ac:dyDescent="0.4">
      <c r="A15" s="34">
        <f t="shared" si="1"/>
        <v>12</v>
      </c>
      <c r="B15" s="33">
        <v>5416</v>
      </c>
      <c r="C15" s="33">
        <f t="shared" si="0"/>
        <v>54160</v>
      </c>
      <c r="D15" s="34"/>
      <c r="E15" s="36">
        <f t="shared" si="2"/>
        <v>12</v>
      </c>
      <c r="F15" s="38">
        <f t="shared" si="3"/>
        <v>6066</v>
      </c>
      <c r="G15" s="38">
        <f t="shared" si="4"/>
        <v>60660</v>
      </c>
    </row>
    <row r="16" spans="1:7" ht="16" thickBot="1" x14ac:dyDescent="0.4">
      <c r="A16" s="34">
        <f t="shared" si="1"/>
        <v>13</v>
      </c>
      <c r="B16" s="33">
        <v>5467</v>
      </c>
      <c r="C16" s="33">
        <f t="shared" si="0"/>
        <v>54670</v>
      </c>
      <c r="D16" s="34"/>
      <c r="E16" s="31">
        <f t="shared" si="2"/>
        <v>13</v>
      </c>
      <c r="F16" s="37">
        <f t="shared" si="3"/>
        <v>6123</v>
      </c>
      <c r="G16" s="37">
        <f t="shared" si="4"/>
        <v>61230</v>
      </c>
    </row>
    <row r="17" spans="1:7" ht="16" thickBot="1" x14ac:dyDescent="0.4">
      <c r="A17" s="34">
        <f t="shared" si="1"/>
        <v>14</v>
      </c>
      <c r="B17" s="33">
        <v>5570</v>
      </c>
      <c r="C17" s="33">
        <f t="shared" si="0"/>
        <v>55700</v>
      </c>
      <c r="D17" s="34"/>
      <c r="E17" s="36">
        <f t="shared" si="2"/>
        <v>14</v>
      </c>
      <c r="F17" s="38">
        <f t="shared" si="3"/>
        <v>6238</v>
      </c>
      <c r="G17" s="38">
        <f t="shared" si="4"/>
        <v>62380</v>
      </c>
    </row>
    <row r="18" spans="1:7" ht="16" thickBot="1" x14ac:dyDescent="0.4">
      <c r="A18" s="34">
        <f t="shared" si="1"/>
        <v>15</v>
      </c>
      <c r="B18" s="33">
        <v>5682</v>
      </c>
      <c r="C18" s="33">
        <f t="shared" si="0"/>
        <v>56820</v>
      </c>
      <c r="D18" s="34"/>
      <c r="E18" s="31">
        <f t="shared" si="2"/>
        <v>15</v>
      </c>
      <c r="F18" s="37">
        <f t="shared" si="3"/>
        <v>6364</v>
      </c>
      <c r="G18" s="37">
        <f t="shared" si="4"/>
        <v>63640</v>
      </c>
    </row>
    <row r="19" spans="1:7" ht="16" thickBot="1" x14ac:dyDescent="0.4">
      <c r="A19" s="34">
        <f t="shared" si="1"/>
        <v>16</v>
      </c>
      <c r="B19" s="33">
        <v>5682</v>
      </c>
      <c r="C19" s="33">
        <f t="shared" si="0"/>
        <v>56820</v>
      </c>
      <c r="D19" s="32"/>
      <c r="E19" s="36">
        <f t="shared" si="2"/>
        <v>16</v>
      </c>
      <c r="F19" s="38">
        <f t="shared" si="3"/>
        <v>6364</v>
      </c>
      <c r="G19" s="38">
        <f t="shared" si="4"/>
        <v>63640</v>
      </c>
    </row>
    <row r="20" spans="1:7" x14ac:dyDescent="0.35">
      <c r="A20" s="34">
        <f t="shared" si="1"/>
        <v>17</v>
      </c>
      <c r="B20" s="33">
        <v>5682</v>
      </c>
      <c r="C20" s="33">
        <f t="shared" si="0"/>
        <v>56820</v>
      </c>
      <c r="D20" s="32"/>
      <c r="E20" s="31">
        <f t="shared" si="2"/>
        <v>17</v>
      </c>
      <c r="F20" s="37">
        <f t="shared" si="3"/>
        <v>6364</v>
      </c>
      <c r="G20" s="37">
        <f t="shared" si="4"/>
        <v>63640</v>
      </c>
    </row>
    <row r="21" spans="1:7" ht="16" thickBot="1" x14ac:dyDescent="0.4">
      <c r="A21" s="34">
        <f t="shared" si="1"/>
        <v>18</v>
      </c>
      <c r="B21" s="33">
        <v>5682</v>
      </c>
      <c r="C21" s="33">
        <f t="shared" si="0"/>
        <v>56820</v>
      </c>
      <c r="D21" s="32"/>
      <c r="E21" s="36">
        <f t="shared" si="2"/>
        <v>18</v>
      </c>
      <c r="F21" s="38">
        <f t="shared" si="3"/>
        <v>6364</v>
      </c>
      <c r="G21" s="38">
        <f t="shared" si="4"/>
        <v>63640</v>
      </c>
    </row>
    <row r="22" spans="1:7" ht="16" thickBot="1" x14ac:dyDescent="0.4">
      <c r="A22" s="34">
        <f t="shared" si="1"/>
        <v>19</v>
      </c>
      <c r="B22" s="33">
        <v>5682</v>
      </c>
      <c r="C22" s="33">
        <f t="shared" si="0"/>
        <v>56820</v>
      </c>
      <c r="D22" s="32"/>
      <c r="E22" s="31">
        <f t="shared" si="2"/>
        <v>19</v>
      </c>
      <c r="F22" s="37">
        <f t="shared" si="3"/>
        <v>6364</v>
      </c>
      <c r="G22" s="37">
        <f t="shared" si="4"/>
        <v>63640</v>
      </c>
    </row>
    <row r="23" spans="1:7" ht="16" thickBot="1" x14ac:dyDescent="0.4">
      <c r="A23" s="34">
        <f t="shared" si="1"/>
        <v>20</v>
      </c>
      <c r="B23" s="33">
        <v>5682</v>
      </c>
      <c r="C23" s="33">
        <f t="shared" si="0"/>
        <v>56820</v>
      </c>
      <c r="D23" s="32"/>
      <c r="E23" s="36">
        <f t="shared" si="2"/>
        <v>20</v>
      </c>
      <c r="F23" s="38">
        <f t="shared" si="3"/>
        <v>6364</v>
      </c>
      <c r="G23" s="38">
        <f t="shared" si="4"/>
        <v>63640</v>
      </c>
    </row>
    <row r="24" spans="1:7" ht="16" thickBot="1" x14ac:dyDescent="0.4">
      <c r="A24" s="34">
        <f t="shared" si="1"/>
        <v>21</v>
      </c>
      <c r="B24" s="33">
        <v>5682</v>
      </c>
      <c r="C24" s="33">
        <f t="shared" si="0"/>
        <v>56820</v>
      </c>
      <c r="D24" s="32"/>
      <c r="E24" s="31">
        <f t="shared" si="2"/>
        <v>21</v>
      </c>
      <c r="F24" s="37">
        <f t="shared" si="3"/>
        <v>6364</v>
      </c>
      <c r="G24" s="37">
        <f t="shared" si="4"/>
        <v>63640</v>
      </c>
    </row>
    <row r="25" spans="1:7" ht="16" thickBot="1" x14ac:dyDescent="0.4">
      <c r="A25" s="34">
        <f t="shared" si="1"/>
        <v>22</v>
      </c>
      <c r="B25" s="33">
        <v>5682</v>
      </c>
      <c r="C25" s="33">
        <f t="shared" si="0"/>
        <v>56820</v>
      </c>
      <c r="D25" s="32"/>
      <c r="E25" s="36">
        <f t="shared" si="2"/>
        <v>22</v>
      </c>
      <c r="F25" s="38">
        <f t="shared" si="3"/>
        <v>6364</v>
      </c>
      <c r="G25" s="38">
        <f t="shared" si="4"/>
        <v>63640</v>
      </c>
    </row>
    <row r="26" spans="1:7" ht="16" thickBot="1" x14ac:dyDescent="0.4">
      <c r="A26" s="34">
        <f t="shared" si="1"/>
        <v>23</v>
      </c>
      <c r="B26" s="33">
        <v>5682</v>
      </c>
      <c r="C26" s="33">
        <f t="shared" si="0"/>
        <v>56820</v>
      </c>
      <c r="D26" s="32"/>
      <c r="E26" s="31">
        <f t="shared" si="2"/>
        <v>23</v>
      </c>
      <c r="F26" s="37">
        <f t="shared" si="3"/>
        <v>6364</v>
      </c>
      <c r="G26" s="37">
        <f t="shared" si="4"/>
        <v>63640</v>
      </c>
    </row>
    <row r="27" spans="1:7" ht="16" thickBot="1" x14ac:dyDescent="0.4">
      <c r="A27" s="34">
        <f t="shared" si="1"/>
        <v>24</v>
      </c>
      <c r="B27" s="33">
        <v>5682</v>
      </c>
      <c r="C27" s="33">
        <f t="shared" si="0"/>
        <v>56820</v>
      </c>
      <c r="D27" s="32"/>
      <c r="E27" s="36">
        <f t="shared" si="2"/>
        <v>24</v>
      </c>
      <c r="F27" s="35">
        <f t="shared" si="3"/>
        <v>6364</v>
      </c>
      <c r="G27" s="35">
        <f t="shared" si="4"/>
        <v>63640</v>
      </c>
    </row>
    <row r="28" spans="1:7" ht="16" thickBot="1" x14ac:dyDescent="0.4">
      <c r="A28" s="34">
        <v>25</v>
      </c>
      <c r="B28" s="33">
        <v>5900</v>
      </c>
      <c r="C28" s="33">
        <f t="shared" si="0"/>
        <v>59000</v>
      </c>
      <c r="D28" s="32"/>
      <c r="E28" s="31">
        <v>25</v>
      </c>
      <c r="F28" s="30">
        <f t="shared" si="3"/>
        <v>6608</v>
      </c>
      <c r="G28" s="29">
        <f t="shared" si="4"/>
        <v>66080</v>
      </c>
    </row>
    <row r="29" spans="1:7" x14ac:dyDescent="0.35">
      <c r="A29" s="28" t="s">
        <v>39</v>
      </c>
      <c r="B29" s="25" t="s">
        <v>38</v>
      </c>
      <c r="C29" s="25"/>
      <c r="D29" s="25"/>
      <c r="E29" s="25"/>
      <c r="F29" s="25"/>
      <c r="G29" s="25"/>
    </row>
    <row r="30" spans="1:7" ht="14.25" customHeight="1" x14ac:dyDescent="0.35">
      <c r="A30" s="27"/>
      <c r="B30" s="25" t="s">
        <v>37</v>
      </c>
      <c r="C30" s="25"/>
      <c r="D30" s="25"/>
      <c r="E30" s="25"/>
      <c r="F30" s="25"/>
      <c r="G30" s="25"/>
    </row>
    <row r="31" spans="1:7" ht="14.25" customHeight="1" thickBot="1" x14ac:dyDescent="0.45">
      <c r="A31" s="98" t="s">
        <v>75</v>
      </c>
      <c r="B31" s="26"/>
      <c r="C31" s="26"/>
      <c r="D31" s="26"/>
      <c r="E31" s="26"/>
      <c r="F31" s="26"/>
      <c r="G31" s="26"/>
    </row>
    <row r="32" spans="1:7" ht="16" thickTop="1" x14ac:dyDescent="0.35">
      <c r="A32" s="25"/>
      <c r="B32" s="25"/>
      <c r="C32" s="25"/>
      <c r="D32" s="25"/>
      <c r="E32" s="25"/>
      <c r="F32" s="25"/>
      <c r="G32" s="25"/>
    </row>
  </sheetData>
  <sheetProtection formatCells="0" formatColumns="0" formatRows="0"/>
  <printOptions horizontalCentered="1" verticalCentered="1"/>
  <pageMargins left="0.25" right="0.15" top="0.75" bottom="0.75" header="0.3" footer="0.3"/>
  <pageSetup fitToWidth="0" orientation="portrait" r:id="rId1"/>
  <headerFooter alignWithMargins="0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20878-2740-4381-85D1-807FD3C6E503}">
  <sheetPr>
    <pageSetUpPr fitToPage="1"/>
  </sheetPr>
  <dimension ref="A1:E40"/>
  <sheetViews>
    <sheetView zoomScaleNormal="100" workbookViewId="0">
      <selection activeCell="B3" sqref="B3"/>
    </sheetView>
  </sheetViews>
  <sheetFormatPr defaultColWidth="10.26953125" defaultRowHeight="15.5" x14ac:dyDescent="0.35"/>
  <cols>
    <col min="1" max="1" width="15.453125" style="24" customWidth="1"/>
    <col min="2" max="2" width="20.1796875" style="24" customWidth="1"/>
    <col min="3" max="3" width="19.453125" style="24" customWidth="1"/>
    <col min="4" max="4" width="17.26953125" style="24" customWidth="1"/>
    <col min="5" max="5" width="12" style="24" customWidth="1"/>
    <col min="6" max="16384" width="10.26953125" style="24"/>
  </cols>
  <sheetData>
    <row r="1" spans="1:5" ht="21" customHeight="1" thickBot="1" x14ac:dyDescent="0.5">
      <c r="A1" s="99" t="s">
        <v>95</v>
      </c>
      <c r="B1" s="99"/>
      <c r="C1" s="99"/>
      <c r="D1" s="99"/>
      <c r="E1" s="85"/>
    </row>
    <row r="2" spans="1:5" ht="33" customHeight="1" thickTop="1" x14ac:dyDescent="0.35">
      <c r="A2" s="66" t="s">
        <v>42</v>
      </c>
      <c r="B2" s="66" t="s">
        <v>66</v>
      </c>
      <c r="C2" s="66" t="s">
        <v>65</v>
      </c>
      <c r="D2" s="66" t="s">
        <v>64</v>
      </c>
    </row>
    <row r="3" spans="1:5" x14ac:dyDescent="0.35">
      <c r="A3" s="66">
        <f>'Bachelor Teacher "A"'!A3</f>
        <v>0</v>
      </c>
      <c r="B3" s="83">
        <f>'Daily Psy'!B3</f>
        <v>5795</v>
      </c>
      <c r="C3" s="83">
        <f t="shared" ref="C3:C28" si="0">B3+126</f>
        <v>5921</v>
      </c>
      <c r="D3" s="83">
        <f t="shared" ref="D3:D28" si="1">B3+253</f>
        <v>6048</v>
      </c>
    </row>
    <row r="4" spans="1:5" x14ac:dyDescent="0.35">
      <c r="A4" s="66">
        <f>'Bachelor Teacher "A"'!A4</f>
        <v>1</v>
      </c>
      <c r="B4" s="83">
        <f>'Daily Psy'!B4</f>
        <v>5850</v>
      </c>
      <c r="C4" s="83">
        <f t="shared" si="0"/>
        <v>5976</v>
      </c>
      <c r="D4" s="83">
        <f t="shared" si="1"/>
        <v>6103</v>
      </c>
    </row>
    <row r="5" spans="1:5" x14ac:dyDescent="0.35">
      <c r="A5" s="66">
        <f>'Bachelor Teacher "A"'!A5</f>
        <v>2</v>
      </c>
      <c r="B5" s="83">
        <f>'Daily Psy'!B5</f>
        <v>5905</v>
      </c>
      <c r="C5" s="83">
        <f t="shared" si="0"/>
        <v>6031</v>
      </c>
      <c r="D5" s="83">
        <f t="shared" si="1"/>
        <v>6158</v>
      </c>
    </row>
    <row r="6" spans="1:5" x14ac:dyDescent="0.35">
      <c r="A6" s="66">
        <f>'Bachelor Teacher "A"'!A6</f>
        <v>3</v>
      </c>
      <c r="B6" s="83">
        <f>'Daily Psy'!B6</f>
        <v>5960</v>
      </c>
      <c r="C6" s="83">
        <f t="shared" si="0"/>
        <v>6086</v>
      </c>
      <c r="D6" s="83">
        <f t="shared" si="1"/>
        <v>6213</v>
      </c>
    </row>
    <row r="7" spans="1:5" x14ac:dyDescent="0.35">
      <c r="A7" s="66">
        <f>'Bachelor Teacher "A"'!A7</f>
        <v>4</v>
      </c>
      <c r="B7" s="83">
        <f>'Daily Psy'!B7</f>
        <v>6015</v>
      </c>
      <c r="C7" s="83">
        <f t="shared" si="0"/>
        <v>6141</v>
      </c>
      <c r="D7" s="83">
        <f t="shared" si="1"/>
        <v>6268</v>
      </c>
    </row>
    <row r="8" spans="1:5" x14ac:dyDescent="0.35">
      <c r="A8" s="66">
        <f>'Bachelor Teacher "A"'!A8</f>
        <v>5</v>
      </c>
      <c r="B8" s="83">
        <f>'Daily Psy'!B8</f>
        <v>6195</v>
      </c>
      <c r="C8" s="83">
        <f t="shared" si="0"/>
        <v>6321</v>
      </c>
      <c r="D8" s="83">
        <f t="shared" si="1"/>
        <v>6448</v>
      </c>
    </row>
    <row r="9" spans="1:5" x14ac:dyDescent="0.35">
      <c r="A9" s="66">
        <f>'Bachelor Teacher "A"'!A9</f>
        <v>6</v>
      </c>
      <c r="B9" s="83">
        <f>'Daily Psy'!B9</f>
        <v>6252</v>
      </c>
      <c r="C9" s="83">
        <f t="shared" si="0"/>
        <v>6378</v>
      </c>
      <c r="D9" s="83">
        <f t="shared" si="1"/>
        <v>6505</v>
      </c>
    </row>
    <row r="10" spans="1:5" x14ac:dyDescent="0.35">
      <c r="A10" s="66">
        <f>'Bachelor Teacher "A"'!A10</f>
        <v>7</v>
      </c>
      <c r="B10" s="83">
        <f>'Daily Psy'!B10</f>
        <v>6308</v>
      </c>
      <c r="C10" s="83">
        <f t="shared" si="0"/>
        <v>6434</v>
      </c>
      <c r="D10" s="83">
        <f t="shared" si="1"/>
        <v>6561</v>
      </c>
    </row>
    <row r="11" spans="1:5" x14ac:dyDescent="0.35">
      <c r="A11" s="66">
        <f>'Bachelor Teacher "A"'!A11</f>
        <v>8</v>
      </c>
      <c r="B11" s="83">
        <f>'Daily Psy'!B11</f>
        <v>6364</v>
      </c>
      <c r="C11" s="83">
        <f t="shared" si="0"/>
        <v>6490</v>
      </c>
      <c r="D11" s="83">
        <f t="shared" si="1"/>
        <v>6617</v>
      </c>
    </row>
    <row r="12" spans="1:5" x14ac:dyDescent="0.35">
      <c r="A12" s="66">
        <f>'Bachelor Teacher "A"'!A12</f>
        <v>9</v>
      </c>
      <c r="B12" s="83">
        <f>'Daily Psy'!B12</f>
        <v>6477</v>
      </c>
      <c r="C12" s="83">
        <f t="shared" si="0"/>
        <v>6603</v>
      </c>
      <c r="D12" s="83">
        <f t="shared" si="1"/>
        <v>6730</v>
      </c>
    </row>
    <row r="13" spans="1:5" x14ac:dyDescent="0.35">
      <c r="A13" s="66">
        <f>'Bachelor Teacher "A"'!A13</f>
        <v>10</v>
      </c>
      <c r="B13" s="83">
        <f>'Daily Psy'!B13</f>
        <v>6600</v>
      </c>
      <c r="C13" s="83">
        <f t="shared" si="0"/>
        <v>6726</v>
      </c>
      <c r="D13" s="83">
        <f t="shared" si="1"/>
        <v>6853</v>
      </c>
    </row>
    <row r="14" spans="1:5" x14ac:dyDescent="0.35">
      <c r="A14" s="66">
        <f>'Bachelor Teacher "A"'!A14</f>
        <v>11</v>
      </c>
      <c r="B14" s="83">
        <f>'Daily Psy'!B14</f>
        <v>6600</v>
      </c>
      <c r="C14" s="83">
        <f t="shared" si="0"/>
        <v>6726</v>
      </c>
      <c r="D14" s="83">
        <f t="shared" si="1"/>
        <v>6853</v>
      </c>
    </row>
    <row r="15" spans="1:5" x14ac:dyDescent="0.35">
      <c r="A15" s="66">
        <f>'Bachelor Teacher "A"'!A15</f>
        <v>12</v>
      </c>
      <c r="B15" s="83">
        <f>'Daily Psy'!B15</f>
        <v>6600</v>
      </c>
      <c r="C15" s="83">
        <f t="shared" si="0"/>
        <v>6726</v>
      </c>
      <c r="D15" s="83">
        <f t="shared" si="1"/>
        <v>6853</v>
      </c>
    </row>
    <row r="16" spans="1:5" x14ac:dyDescent="0.35">
      <c r="A16" s="66">
        <f>'Bachelor Teacher "A"'!A16</f>
        <v>13</v>
      </c>
      <c r="B16" s="83">
        <f>'Daily Psy'!B16</f>
        <v>6600</v>
      </c>
      <c r="C16" s="83">
        <f t="shared" si="0"/>
        <v>6726</v>
      </c>
      <c r="D16" s="83">
        <f t="shared" si="1"/>
        <v>6853</v>
      </c>
    </row>
    <row r="17" spans="1:4" x14ac:dyDescent="0.35">
      <c r="A17" s="66">
        <f>'Bachelor Teacher "A"'!A17</f>
        <v>14</v>
      </c>
      <c r="B17" s="83">
        <f>'Daily Psy'!B17</f>
        <v>6600</v>
      </c>
      <c r="C17" s="83">
        <f t="shared" si="0"/>
        <v>6726</v>
      </c>
      <c r="D17" s="83">
        <f t="shared" si="1"/>
        <v>6853</v>
      </c>
    </row>
    <row r="18" spans="1:4" x14ac:dyDescent="0.35">
      <c r="A18" s="66">
        <f>'Bachelor Teacher "A"'!A18</f>
        <v>15</v>
      </c>
      <c r="B18" s="83">
        <f>'Daily Psy'!B18</f>
        <v>6600</v>
      </c>
      <c r="C18" s="83">
        <f t="shared" si="0"/>
        <v>6726</v>
      </c>
      <c r="D18" s="83">
        <f t="shared" si="1"/>
        <v>6853</v>
      </c>
    </row>
    <row r="19" spans="1:4" x14ac:dyDescent="0.35">
      <c r="A19" s="66">
        <f>'Bachelor Teacher "A"'!A19</f>
        <v>16</v>
      </c>
      <c r="B19" s="83">
        <f>'Daily Psy'!B19</f>
        <v>6600</v>
      </c>
      <c r="C19" s="83">
        <f t="shared" si="0"/>
        <v>6726</v>
      </c>
      <c r="D19" s="83">
        <f t="shared" si="1"/>
        <v>6853</v>
      </c>
    </row>
    <row r="20" spans="1:4" x14ac:dyDescent="0.35">
      <c r="A20" s="66">
        <f>'Bachelor Teacher "A"'!A20</f>
        <v>17</v>
      </c>
      <c r="B20" s="83">
        <f>'Daily Psy'!B20</f>
        <v>6600</v>
      </c>
      <c r="C20" s="83">
        <f t="shared" si="0"/>
        <v>6726</v>
      </c>
      <c r="D20" s="83">
        <f t="shared" si="1"/>
        <v>6853</v>
      </c>
    </row>
    <row r="21" spans="1:4" x14ac:dyDescent="0.35">
      <c r="A21" s="66">
        <f>'Bachelor Teacher "A"'!A21</f>
        <v>18</v>
      </c>
      <c r="B21" s="83">
        <f>'Daily Psy'!B21</f>
        <v>6600</v>
      </c>
      <c r="C21" s="83">
        <f t="shared" si="0"/>
        <v>6726</v>
      </c>
      <c r="D21" s="83">
        <f t="shared" si="1"/>
        <v>6853</v>
      </c>
    </row>
    <row r="22" spans="1:4" x14ac:dyDescent="0.35">
      <c r="A22" s="66">
        <f>'Bachelor Teacher "A"'!A22</f>
        <v>19</v>
      </c>
      <c r="B22" s="83">
        <f>'Daily Psy'!B22</f>
        <v>6600</v>
      </c>
      <c r="C22" s="83">
        <f t="shared" si="0"/>
        <v>6726</v>
      </c>
      <c r="D22" s="83">
        <f t="shared" si="1"/>
        <v>6853</v>
      </c>
    </row>
    <row r="23" spans="1:4" x14ac:dyDescent="0.35">
      <c r="A23" s="66">
        <f>'Bachelor Teacher "A"'!A23</f>
        <v>20</v>
      </c>
      <c r="B23" s="83">
        <f>'Daily Psy'!B23</f>
        <v>6840</v>
      </c>
      <c r="C23" s="83">
        <f t="shared" si="0"/>
        <v>6966</v>
      </c>
      <c r="D23" s="83">
        <f t="shared" si="1"/>
        <v>7093</v>
      </c>
    </row>
    <row r="24" spans="1:4" x14ac:dyDescent="0.35">
      <c r="A24" s="66">
        <f>'Bachelor Teacher "A"'!A24</f>
        <v>21</v>
      </c>
      <c r="B24" s="83">
        <f>'Daily Psy'!B24</f>
        <v>6840</v>
      </c>
      <c r="C24" s="83">
        <f t="shared" si="0"/>
        <v>6966</v>
      </c>
      <c r="D24" s="83">
        <f t="shared" si="1"/>
        <v>7093</v>
      </c>
    </row>
    <row r="25" spans="1:4" x14ac:dyDescent="0.35">
      <c r="A25" s="66">
        <f>'Bachelor Teacher "A"'!A25</f>
        <v>22</v>
      </c>
      <c r="B25" s="83">
        <f>'Daily Psy'!B25</f>
        <v>6840</v>
      </c>
      <c r="C25" s="83">
        <f t="shared" si="0"/>
        <v>6966</v>
      </c>
      <c r="D25" s="83">
        <f t="shared" si="1"/>
        <v>7093</v>
      </c>
    </row>
    <row r="26" spans="1:4" x14ac:dyDescent="0.35">
      <c r="A26" s="66">
        <f>'Bachelor Teacher "A"'!A26</f>
        <v>23</v>
      </c>
      <c r="B26" s="83">
        <f>'Daily Psy'!B26</f>
        <v>6840</v>
      </c>
      <c r="C26" s="83">
        <f t="shared" si="0"/>
        <v>6966</v>
      </c>
      <c r="D26" s="83">
        <f t="shared" si="1"/>
        <v>7093</v>
      </c>
    </row>
    <row r="27" spans="1:4" x14ac:dyDescent="0.35">
      <c r="A27" s="66">
        <f>'Bachelor Teacher "A"'!A27</f>
        <v>24</v>
      </c>
      <c r="B27" s="83">
        <f>'Daily Psy'!B27</f>
        <v>6840</v>
      </c>
      <c r="C27" s="83">
        <f t="shared" si="0"/>
        <v>6966</v>
      </c>
      <c r="D27" s="83">
        <f t="shared" si="1"/>
        <v>7093</v>
      </c>
    </row>
    <row r="28" spans="1:4" x14ac:dyDescent="0.35">
      <c r="A28" s="66">
        <f>'Bachelor Teacher "A"'!A28</f>
        <v>25</v>
      </c>
      <c r="B28" s="83">
        <f>'Daily Psy'!B28</f>
        <v>7353</v>
      </c>
      <c r="C28" s="83">
        <f t="shared" si="0"/>
        <v>7479</v>
      </c>
      <c r="D28" s="83">
        <f t="shared" si="1"/>
        <v>7606</v>
      </c>
    </row>
    <row r="29" spans="1:4" s="58" customFormat="1" ht="12.5" x14ac:dyDescent="0.25">
      <c r="A29" s="58" t="s">
        <v>93</v>
      </c>
      <c r="B29" s="58" t="s">
        <v>69</v>
      </c>
    </row>
    <row r="30" spans="1:4" s="58" customFormat="1" ht="12.5" x14ac:dyDescent="0.25">
      <c r="B30" s="58" t="s">
        <v>68</v>
      </c>
    </row>
    <row r="31" spans="1:4" s="58" customFormat="1" ht="12.5" x14ac:dyDescent="0.25">
      <c r="B31" s="58" t="s">
        <v>67</v>
      </c>
    </row>
    <row r="32" spans="1:4" s="58" customFormat="1" ht="12.5" x14ac:dyDescent="0.25">
      <c r="B32" s="58" t="s">
        <v>94</v>
      </c>
    </row>
    <row r="33" spans="1:1" s="58" customFormat="1" ht="17.5" thickBot="1" x14ac:dyDescent="0.45">
      <c r="A33" s="111" t="s">
        <v>76</v>
      </c>
    </row>
    <row r="34" spans="1:1" s="58" customFormat="1" ht="13" thickTop="1" x14ac:dyDescent="0.25"/>
    <row r="35" spans="1:1" s="58" customFormat="1" ht="12.5" x14ac:dyDescent="0.25"/>
    <row r="36" spans="1:1" s="58" customFormat="1" ht="12.5" x14ac:dyDescent="0.25"/>
    <row r="37" spans="1:1" s="58" customFormat="1" ht="12.5" x14ac:dyDescent="0.25"/>
    <row r="38" spans="1:1" s="58" customFormat="1" ht="12.5" x14ac:dyDescent="0.25"/>
    <row r="39" spans="1:1" s="58" customFormat="1" ht="12.5" x14ac:dyDescent="0.25"/>
    <row r="40" spans="1:1" s="58" customFormat="1" ht="12.5" x14ac:dyDescent="0.25"/>
  </sheetData>
  <sheetProtection formatCells="0" formatColumns="0" formatRows="0"/>
  <printOptions horizontalCentered="1" verticalCentered="1"/>
  <pageMargins left="0.84" right="0.52" top="0.3" bottom="0.36" header="0.25" footer="0.33"/>
  <pageSetup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5A23-2E79-4BFB-82ED-121FD1711C16}">
  <sheetPr>
    <pageSetUpPr fitToPage="1"/>
  </sheetPr>
  <dimension ref="A1:E32"/>
  <sheetViews>
    <sheetView showWhiteSpace="0" zoomScaleNormal="100" workbookViewId="0">
      <selection activeCell="E4" sqref="E4"/>
    </sheetView>
  </sheetViews>
  <sheetFormatPr defaultColWidth="10.26953125" defaultRowHeight="15.5" x14ac:dyDescent="0.35"/>
  <cols>
    <col min="1" max="1" width="18.81640625" style="24" customWidth="1"/>
    <col min="2" max="2" width="15.54296875" style="24" customWidth="1"/>
    <col min="3" max="4" width="14.26953125" style="24" customWidth="1"/>
    <col min="5" max="5" width="15.81640625" style="24" customWidth="1"/>
    <col min="6" max="6" width="2.81640625" style="24" customWidth="1"/>
    <col min="7" max="7" width="21.1796875" style="24" customWidth="1"/>
    <col min="8" max="16384" width="10.26953125" style="24"/>
  </cols>
  <sheetData>
    <row r="1" spans="1:5" ht="21" customHeight="1" thickBot="1" x14ac:dyDescent="0.5">
      <c r="A1" s="99" t="s">
        <v>96</v>
      </c>
      <c r="B1" s="54"/>
      <c r="C1" s="53"/>
      <c r="D1" s="53"/>
      <c r="E1" s="53"/>
    </row>
    <row r="2" spans="1:5" ht="24.75" customHeight="1" thickTop="1" x14ac:dyDescent="0.35">
      <c r="A2" s="66" t="s">
        <v>42</v>
      </c>
      <c r="B2" s="66" t="s">
        <v>31</v>
      </c>
      <c r="C2" s="66" t="s">
        <v>72</v>
      </c>
      <c r="D2" s="66" t="s">
        <v>56</v>
      </c>
      <c r="E2" s="66" t="s">
        <v>55</v>
      </c>
    </row>
    <row r="3" spans="1:5" x14ac:dyDescent="0.35">
      <c r="A3" s="66">
        <f>'Bachelor Teacher "A"'!A3</f>
        <v>0</v>
      </c>
      <c r="B3" s="83">
        <f>'Master Teacher "M"'!B8+350</f>
        <v>5795</v>
      </c>
      <c r="C3" s="81">
        <f>ROUND(Psychologist!B3*10/215,2)</f>
        <v>269.52999999999997</v>
      </c>
      <c r="D3" s="81">
        <f>ROUND((Psychologist!B3*10+126*10)/215,2)</f>
        <v>275.39999999999998</v>
      </c>
      <c r="E3" s="81">
        <f>ROUND((Psychologist!B3*10+253*10)/215,2)</f>
        <v>281.3</v>
      </c>
    </row>
    <row r="4" spans="1:5" x14ac:dyDescent="0.35">
      <c r="A4" s="66">
        <f>'Bachelor Teacher "A"'!A4</f>
        <v>1</v>
      </c>
      <c r="B4" s="83">
        <f>'Master Teacher "M"'!B9+350</f>
        <v>5850</v>
      </c>
      <c r="C4" s="81">
        <f>ROUND(Psychologist!B4*10/215,2)</f>
        <v>272.08999999999997</v>
      </c>
      <c r="D4" s="81">
        <f>ROUND((Psychologist!B4*10+126*10)/215,2)</f>
        <v>277.95</v>
      </c>
      <c r="E4" s="81">
        <f>ROUND((Psychologist!B4*10+253*10)/215,2)</f>
        <v>283.86</v>
      </c>
    </row>
    <row r="5" spans="1:5" x14ac:dyDescent="0.35">
      <c r="A5" s="66">
        <f>'Bachelor Teacher "A"'!A5</f>
        <v>2</v>
      </c>
      <c r="B5" s="83">
        <f>'Master Teacher "M"'!B10+350</f>
        <v>5905</v>
      </c>
      <c r="C5" s="81">
        <f>ROUND(Psychologist!B5*10/215,2)</f>
        <v>274.64999999999998</v>
      </c>
      <c r="D5" s="81">
        <f>ROUND((Psychologist!B5*10+126*10)/215,2)</f>
        <v>280.51</v>
      </c>
      <c r="E5" s="81">
        <f>ROUND((Psychologist!B5*10+253*10)/215,2)</f>
        <v>286.42</v>
      </c>
    </row>
    <row r="6" spans="1:5" x14ac:dyDescent="0.35">
      <c r="A6" s="66">
        <f>'Bachelor Teacher "A"'!A6</f>
        <v>3</v>
      </c>
      <c r="B6" s="83">
        <f>'Master Teacher "M"'!B11+350</f>
        <v>5960</v>
      </c>
      <c r="C6" s="81">
        <f>ROUND(Psychologist!B6*10/215,2)</f>
        <v>277.20999999999998</v>
      </c>
      <c r="D6" s="81">
        <f>ROUND((Psychologist!B6*10+126*10)/215,2)</f>
        <v>283.07</v>
      </c>
      <c r="E6" s="81">
        <f>ROUND((Psychologist!B6*10+253*10)/215,2)</f>
        <v>288.98</v>
      </c>
    </row>
    <row r="7" spans="1:5" x14ac:dyDescent="0.35">
      <c r="A7" s="66">
        <f>'Bachelor Teacher "A"'!A7</f>
        <v>4</v>
      </c>
      <c r="B7" s="83">
        <f>'Master Teacher "M"'!B12+350</f>
        <v>6015</v>
      </c>
      <c r="C7" s="81">
        <f>ROUND(Psychologist!B7*10/215,2)</f>
        <v>279.77</v>
      </c>
      <c r="D7" s="81">
        <f>ROUND((Psychologist!B7*10+126*10)/215,2)</f>
        <v>285.63</v>
      </c>
      <c r="E7" s="81">
        <f>ROUND((Psychologist!B7*10+253*10)/215,2)</f>
        <v>291.52999999999997</v>
      </c>
    </row>
    <row r="8" spans="1:5" x14ac:dyDescent="0.35">
      <c r="A8" s="66">
        <f>'Bachelor Teacher "A"'!A8</f>
        <v>5</v>
      </c>
      <c r="B8" s="83">
        <f>'Master Teacher "M"'!B13+350</f>
        <v>6195</v>
      </c>
      <c r="C8" s="81">
        <f>ROUND(Psychologist!B8*10/215,2)</f>
        <v>288.14</v>
      </c>
      <c r="D8" s="81">
        <f>ROUND((Psychologist!B8*10+126*10)/215,2)</f>
        <v>294</v>
      </c>
      <c r="E8" s="81">
        <f>ROUND((Psychologist!B8*10+253*10)/215,2)</f>
        <v>299.91000000000003</v>
      </c>
    </row>
    <row r="9" spans="1:5" x14ac:dyDescent="0.35">
      <c r="A9" s="66">
        <f>'Bachelor Teacher "A"'!A9</f>
        <v>6</v>
      </c>
      <c r="B9" s="83">
        <f>'Master Teacher "M"'!B14+350</f>
        <v>6252</v>
      </c>
      <c r="C9" s="81">
        <f>ROUND(Psychologist!B9*10/215,2)</f>
        <v>290.79000000000002</v>
      </c>
      <c r="D9" s="81">
        <f>ROUND((Psychologist!B9*10+126*10)/215,2)</f>
        <v>296.64999999999998</v>
      </c>
      <c r="E9" s="81">
        <f>ROUND((Psychologist!B9*10+253*10)/215,2)</f>
        <v>302.56</v>
      </c>
    </row>
    <row r="10" spans="1:5" x14ac:dyDescent="0.35">
      <c r="A10" s="66">
        <f>'Bachelor Teacher "A"'!A10</f>
        <v>7</v>
      </c>
      <c r="B10" s="83">
        <f>'Master Teacher "M"'!B15+350</f>
        <v>6308</v>
      </c>
      <c r="C10" s="81">
        <f>ROUND(Psychologist!B10*10/215,2)</f>
        <v>293.39999999999998</v>
      </c>
      <c r="D10" s="81">
        <f>ROUND((Psychologist!B10*10+126*10)/215,2)</f>
        <v>299.26</v>
      </c>
      <c r="E10" s="81">
        <f>ROUND((Psychologist!B10*10+253*10)/215,2)</f>
        <v>305.16000000000003</v>
      </c>
    </row>
    <row r="11" spans="1:5" x14ac:dyDescent="0.35">
      <c r="A11" s="66">
        <f>'Bachelor Teacher "A"'!A11</f>
        <v>8</v>
      </c>
      <c r="B11" s="83">
        <f>'Master Teacher "M"'!B16+350</f>
        <v>6364</v>
      </c>
      <c r="C11" s="81">
        <f>ROUND(Psychologist!B11*10/215,2)</f>
        <v>296</v>
      </c>
      <c r="D11" s="81">
        <f>ROUND((Psychologist!B11*10+126*10)/215,2)</f>
        <v>301.86</v>
      </c>
      <c r="E11" s="81">
        <f>ROUND((Psychologist!B11*10+253*10)/215,2)</f>
        <v>307.77</v>
      </c>
    </row>
    <row r="12" spans="1:5" x14ac:dyDescent="0.35">
      <c r="A12" s="66">
        <f>'Bachelor Teacher "A"'!A12</f>
        <v>9</v>
      </c>
      <c r="B12" s="83">
        <f>'Master Teacher "M"'!B17+350</f>
        <v>6477</v>
      </c>
      <c r="C12" s="81">
        <f>ROUND(Psychologist!B12*10/215,2)</f>
        <v>301.26</v>
      </c>
      <c r="D12" s="81">
        <f>ROUND((Psychologist!B12*10+126*10)/215,2)</f>
        <v>307.12</v>
      </c>
      <c r="E12" s="81">
        <f>ROUND((Psychologist!B12*10+253*10)/215,2)</f>
        <v>313.02</v>
      </c>
    </row>
    <row r="13" spans="1:5" x14ac:dyDescent="0.35">
      <c r="A13" s="66">
        <f>'Bachelor Teacher "A"'!A13</f>
        <v>10</v>
      </c>
      <c r="B13" s="83">
        <f>'Master Teacher "M"'!B18+350</f>
        <v>6600</v>
      </c>
      <c r="C13" s="81">
        <f>ROUND(Psychologist!B13*10/215,2)</f>
        <v>306.98</v>
      </c>
      <c r="D13" s="81">
        <f>ROUND((Psychologist!B13*10+126*10)/215,2)</f>
        <v>312.83999999999997</v>
      </c>
      <c r="E13" s="81">
        <f>ROUND((Psychologist!B13*10+253*10)/215,2)</f>
        <v>318.74</v>
      </c>
    </row>
    <row r="14" spans="1:5" x14ac:dyDescent="0.35">
      <c r="A14" s="66">
        <f>'Bachelor Teacher "A"'!A14</f>
        <v>11</v>
      </c>
      <c r="B14" s="83">
        <f>'Master Teacher "M"'!B19+350</f>
        <v>6600</v>
      </c>
      <c r="C14" s="81">
        <f>ROUND(Psychologist!B14*10/215,2)</f>
        <v>306.98</v>
      </c>
      <c r="D14" s="81">
        <f>ROUND((Psychologist!B14*10+126*10)/215,2)</f>
        <v>312.83999999999997</v>
      </c>
      <c r="E14" s="81">
        <f>ROUND((Psychologist!B14*10+253*10)/215,2)</f>
        <v>318.74</v>
      </c>
    </row>
    <row r="15" spans="1:5" x14ac:dyDescent="0.35">
      <c r="A15" s="66">
        <f>'Bachelor Teacher "A"'!A15</f>
        <v>12</v>
      </c>
      <c r="B15" s="83">
        <f>'Master Teacher "M"'!B20+350</f>
        <v>6600</v>
      </c>
      <c r="C15" s="81">
        <f>ROUND(Psychologist!B15*10/215,2)</f>
        <v>306.98</v>
      </c>
      <c r="D15" s="81">
        <f>ROUND((Psychologist!B15*10+126*10)/215,2)</f>
        <v>312.83999999999997</v>
      </c>
      <c r="E15" s="81">
        <f>ROUND((Psychologist!B15*10+253*10)/215,2)</f>
        <v>318.74</v>
      </c>
    </row>
    <row r="16" spans="1:5" x14ac:dyDescent="0.35">
      <c r="A16" s="66">
        <f>'Bachelor Teacher "A"'!A16</f>
        <v>13</v>
      </c>
      <c r="B16" s="83">
        <f>'Master Teacher "M"'!B21+350</f>
        <v>6600</v>
      </c>
      <c r="C16" s="81">
        <f>ROUND(Psychologist!B16*10/215,2)</f>
        <v>306.98</v>
      </c>
      <c r="D16" s="81">
        <f>ROUND((Psychologist!B16*10+126*10)/215,2)</f>
        <v>312.83999999999997</v>
      </c>
      <c r="E16" s="81">
        <f>ROUND((Psychologist!B16*10+253*10)/215,2)</f>
        <v>318.74</v>
      </c>
    </row>
    <row r="17" spans="1:5" x14ac:dyDescent="0.35">
      <c r="A17" s="66">
        <f>'Bachelor Teacher "A"'!A17</f>
        <v>14</v>
      </c>
      <c r="B17" s="83">
        <f>'Master Teacher "M"'!B22+350</f>
        <v>6600</v>
      </c>
      <c r="C17" s="81">
        <f>ROUND(Psychologist!B17*10/215,2)</f>
        <v>306.98</v>
      </c>
      <c r="D17" s="81">
        <f>ROUND((Psychologist!B17*10+126*10)/215,2)</f>
        <v>312.83999999999997</v>
      </c>
      <c r="E17" s="81">
        <f>ROUND((Psychologist!B17*10+253*10)/215,2)</f>
        <v>318.74</v>
      </c>
    </row>
    <row r="18" spans="1:5" x14ac:dyDescent="0.35">
      <c r="A18" s="66">
        <f>'Bachelor Teacher "A"'!A18</f>
        <v>15</v>
      </c>
      <c r="B18" s="83">
        <f>'Master Teacher "M"'!B23+350</f>
        <v>6600</v>
      </c>
      <c r="C18" s="81">
        <f>ROUND(Psychologist!B18*10/215,2)</f>
        <v>306.98</v>
      </c>
      <c r="D18" s="81">
        <f>ROUND((Psychologist!B18*10+126*10)/215,2)</f>
        <v>312.83999999999997</v>
      </c>
      <c r="E18" s="81">
        <f>ROUND((Psychologist!B18*10+253*10)/215,2)</f>
        <v>318.74</v>
      </c>
    </row>
    <row r="19" spans="1:5" x14ac:dyDescent="0.35">
      <c r="A19" s="66">
        <f>'Bachelor Teacher "A"'!A19</f>
        <v>16</v>
      </c>
      <c r="B19" s="83">
        <f>'Master Teacher "M"'!B24+350</f>
        <v>6600</v>
      </c>
      <c r="C19" s="81">
        <f>ROUND(Psychologist!B19*10/215,2)</f>
        <v>306.98</v>
      </c>
      <c r="D19" s="81">
        <f>ROUND((Psychologist!B19*10+126*10)/215,2)</f>
        <v>312.83999999999997</v>
      </c>
      <c r="E19" s="81">
        <f>ROUND((Psychologist!B19*10+253*10)/215,2)</f>
        <v>318.74</v>
      </c>
    </row>
    <row r="20" spans="1:5" x14ac:dyDescent="0.35">
      <c r="A20" s="66">
        <f>'Bachelor Teacher "A"'!A20</f>
        <v>17</v>
      </c>
      <c r="B20" s="83">
        <f>'Master Teacher "M"'!B25+350</f>
        <v>6600</v>
      </c>
      <c r="C20" s="81">
        <f>ROUND(Psychologist!B20*10/215,2)</f>
        <v>306.98</v>
      </c>
      <c r="D20" s="81">
        <f>ROUND((Psychologist!B20*10+126*10)/215,2)</f>
        <v>312.83999999999997</v>
      </c>
      <c r="E20" s="81">
        <f>ROUND((Psychologist!B20*10+253*10)/215,2)</f>
        <v>318.74</v>
      </c>
    </row>
    <row r="21" spans="1:5" x14ac:dyDescent="0.35">
      <c r="A21" s="66">
        <f>'Bachelor Teacher "A"'!A21</f>
        <v>18</v>
      </c>
      <c r="B21" s="83">
        <f>'Master Teacher "M"'!B26+350</f>
        <v>6600</v>
      </c>
      <c r="C21" s="81">
        <f>ROUND(Psychologist!B21*10/215,2)</f>
        <v>306.98</v>
      </c>
      <c r="D21" s="81">
        <f>ROUND((Psychologist!B21*10+126*10)/215,2)</f>
        <v>312.83999999999997</v>
      </c>
      <c r="E21" s="81">
        <f>ROUND((Psychologist!B21*10+253*10)/215,2)</f>
        <v>318.74</v>
      </c>
    </row>
    <row r="22" spans="1:5" x14ac:dyDescent="0.35">
      <c r="A22" s="66">
        <f>'Bachelor Teacher "A"'!A22</f>
        <v>19</v>
      </c>
      <c r="B22" s="83">
        <f>'Master Teacher "M"'!B27+350</f>
        <v>6600</v>
      </c>
      <c r="C22" s="81">
        <f>ROUND(Psychologist!B22*10/215,2)</f>
        <v>306.98</v>
      </c>
      <c r="D22" s="81">
        <f>ROUND((Psychologist!B22*10+126*10)/215,2)</f>
        <v>312.83999999999997</v>
      </c>
      <c r="E22" s="81">
        <f>ROUND((Psychologist!B22*10+253*10)/215,2)</f>
        <v>318.74</v>
      </c>
    </row>
    <row r="23" spans="1:5" x14ac:dyDescent="0.35">
      <c r="A23" s="66">
        <f>'Bachelor Teacher "A"'!A23</f>
        <v>20</v>
      </c>
      <c r="B23" s="83">
        <f>'Master Teacher "M"'!B28+350</f>
        <v>6840</v>
      </c>
      <c r="C23" s="81">
        <f>ROUND(Psychologist!B23*10/215,2)</f>
        <v>318.14</v>
      </c>
      <c r="D23" s="81">
        <f>ROUND((Psychologist!B23*10+126*10)/215,2)</f>
        <v>324</v>
      </c>
      <c r="E23" s="81">
        <f>ROUND((Psychologist!B23*10+253*10)/215,2)</f>
        <v>329.91</v>
      </c>
    </row>
    <row r="24" spans="1:5" x14ac:dyDescent="0.35">
      <c r="A24" s="66">
        <f>'Bachelor Teacher "A"'!A24</f>
        <v>21</v>
      </c>
      <c r="B24" s="83">
        <f>B23</f>
        <v>6840</v>
      </c>
      <c r="C24" s="81">
        <f>ROUND(Psychologist!B24*10/215,2)</f>
        <v>318.14</v>
      </c>
      <c r="D24" s="81">
        <f>ROUND((Psychologist!B24*10+126*10)/215,2)</f>
        <v>324</v>
      </c>
      <c r="E24" s="81">
        <f>ROUND((Psychologist!B24*10+253*10)/215,2)</f>
        <v>329.91</v>
      </c>
    </row>
    <row r="25" spans="1:5" x14ac:dyDescent="0.35">
      <c r="A25" s="66">
        <f>'Bachelor Teacher "A"'!A25</f>
        <v>22</v>
      </c>
      <c r="B25" s="83">
        <f t="shared" ref="B25:B27" si="0">B24</f>
        <v>6840</v>
      </c>
      <c r="C25" s="81">
        <f>ROUND(Psychologist!B25*10/215,2)</f>
        <v>318.14</v>
      </c>
      <c r="D25" s="81">
        <f>ROUND((Psychologist!B25*10+126*10)/215,2)</f>
        <v>324</v>
      </c>
      <c r="E25" s="81">
        <f>ROUND((Psychologist!B25*10+253*10)/215,2)</f>
        <v>329.91</v>
      </c>
    </row>
    <row r="26" spans="1:5" x14ac:dyDescent="0.35">
      <c r="A26" s="66">
        <f>'Bachelor Teacher "A"'!A26</f>
        <v>23</v>
      </c>
      <c r="B26" s="83">
        <f t="shared" si="0"/>
        <v>6840</v>
      </c>
      <c r="C26" s="81">
        <f>ROUND(Psychologist!B26*10/215,2)</f>
        <v>318.14</v>
      </c>
      <c r="D26" s="81">
        <f>ROUND((Psychologist!B26*10+126*10)/215,2)</f>
        <v>324</v>
      </c>
      <c r="E26" s="81">
        <f>ROUND((Psychologist!B26*10+253*10)/215,2)</f>
        <v>329.91</v>
      </c>
    </row>
    <row r="27" spans="1:5" x14ac:dyDescent="0.35">
      <c r="A27" s="66">
        <f>'Bachelor Teacher "A"'!A27</f>
        <v>24</v>
      </c>
      <c r="B27" s="83">
        <f t="shared" si="0"/>
        <v>6840</v>
      </c>
      <c r="C27" s="81">
        <f>ROUND(Psychologist!B27*10/215,2)</f>
        <v>318.14</v>
      </c>
      <c r="D27" s="81">
        <f>ROUND((Psychologist!B27*10+126*10)/215,2)</f>
        <v>324</v>
      </c>
      <c r="E27" s="81">
        <f>ROUND((Psychologist!B27*10+253*10)/215,2)</f>
        <v>329.91</v>
      </c>
    </row>
    <row r="28" spans="1:5" x14ac:dyDescent="0.35">
      <c r="A28" s="66">
        <v>25</v>
      </c>
      <c r="B28" s="83">
        <f>B27*1.075</f>
        <v>7353</v>
      </c>
      <c r="C28" s="81">
        <f>ROUND(Psychologist!B28*10/215,2)</f>
        <v>342</v>
      </c>
      <c r="D28" s="81">
        <f>ROUND((Psychologist!B28*10+126*10)/215,2)</f>
        <v>347.86</v>
      </c>
      <c r="E28" s="81">
        <f>ROUND((Psychologist!B28*10+253*10)/215,2)</f>
        <v>353.77</v>
      </c>
    </row>
    <row r="29" spans="1:5" x14ac:dyDescent="0.35">
      <c r="A29" s="58" t="s">
        <v>93</v>
      </c>
      <c r="B29" s="58" t="s">
        <v>94</v>
      </c>
    </row>
    <row r="30" spans="1:5" x14ac:dyDescent="0.35">
      <c r="B30" s="58" t="s">
        <v>78</v>
      </c>
    </row>
    <row r="31" spans="1:5" ht="17.5" thickBot="1" x14ac:dyDescent="0.45">
      <c r="A31" s="111" t="s">
        <v>75</v>
      </c>
    </row>
    <row r="32" spans="1:5" ht="16" thickTop="1" x14ac:dyDescent="0.35"/>
  </sheetData>
  <sheetProtection formatCells="0" formatColumns="0" formatRows="0"/>
  <printOptions horizontalCentered="1" verticalCentered="1"/>
  <pageMargins left="0.87" right="1" top="0.44" bottom="0.36" header="0.4" footer="0.33"/>
  <pageSetup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6BCC-2576-43D2-B4CE-6370F35A08FB}">
  <sheetPr>
    <pageSetUpPr fitToPage="1"/>
  </sheetPr>
  <dimension ref="A1:O31"/>
  <sheetViews>
    <sheetView workbookViewId="0">
      <selection activeCell="A30" sqref="A30"/>
    </sheetView>
  </sheetViews>
  <sheetFormatPr defaultColWidth="10.26953125" defaultRowHeight="15.5" x14ac:dyDescent="0.35"/>
  <cols>
    <col min="1" max="1" width="13" style="68" customWidth="1"/>
    <col min="2" max="2" width="11.54296875" style="68" customWidth="1"/>
    <col min="3" max="3" width="15.453125" style="68" customWidth="1"/>
    <col min="4" max="4" width="4.7265625" style="68" customWidth="1"/>
    <col min="5" max="5" width="14.1796875" style="68" customWidth="1"/>
    <col min="6" max="6" width="11.453125" style="68" customWidth="1"/>
    <col min="7" max="7" width="15.54296875" style="68" customWidth="1"/>
    <col min="8" max="8" width="3.26953125" style="68" customWidth="1"/>
    <col min="9" max="9" width="13.54296875" style="68" customWidth="1"/>
    <col min="10" max="10" width="10.54296875" style="68" customWidth="1"/>
    <col min="11" max="11" width="15.453125" style="68" customWidth="1"/>
    <col min="12" max="12" width="2.26953125" style="69" customWidth="1"/>
    <col min="13" max="13" width="7.453125" style="69" bestFit="1" customWidth="1"/>
    <col min="14" max="14" width="6.81640625" style="68" customWidth="1"/>
    <col min="15" max="15" width="12.54296875" style="68" customWidth="1"/>
    <col min="16" max="16384" width="10.26953125" style="68"/>
  </cols>
  <sheetData>
    <row r="1" spans="1:14" ht="42" customHeight="1" thickBot="1" x14ac:dyDescent="0.4">
      <c r="A1" s="103" t="s">
        <v>97</v>
      </c>
      <c r="B1" s="104"/>
      <c r="C1" s="104"/>
      <c r="D1" s="67"/>
      <c r="E1" s="103" t="s">
        <v>98</v>
      </c>
      <c r="F1" s="104"/>
      <c r="G1" s="104"/>
      <c r="H1" s="67"/>
      <c r="I1" s="103" t="s">
        <v>99</v>
      </c>
      <c r="J1" s="104"/>
      <c r="K1" s="104"/>
    </row>
    <row r="2" spans="1:14" ht="29.25" customHeight="1" thickTop="1" x14ac:dyDescent="0.35">
      <c r="A2" s="66" t="s">
        <v>42</v>
      </c>
      <c r="B2" s="66" t="s">
        <v>19</v>
      </c>
      <c r="C2" s="66" t="s">
        <v>45</v>
      </c>
      <c r="D2" s="66"/>
      <c r="E2" s="66" t="s">
        <v>42</v>
      </c>
      <c r="F2" s="66" t="s">
        <v>19</v>
      </c>
      <c r="G2" s="66" t="s">
        <v>45</v>
      </c>
      <c r="H2" s="66"/>
      <c r="I2" s="66" t="s">
        <v>42</v>
      </c>
      <c r="J2" s="66" t="s">
        <v>19</v>
      </c>
      <c r="K2" s="66" t="s">
        <v>45</v>
      </c>
    </row>
    <row r="3" spans="1:14" x14ac:dyDescent="0.35">
      <c r="A3" s="66">
        <v>0</v>
      </c>
      <c r="B3" s="83">
        <v>5712</v>
      </c>
      <c r="C3" s="83">
        <v>57120</v>
      </c>
      <c r="D3" s="75"/>
      <c r="E3" s="66">
        <v>0</v>
      </c>
      <c r="F3" s="83">
        <v>5838</v>
      </c>
      <c r="G3" s="83">
        <v>58380</v>
      </c>
      <c r="H3" s="75"/>
      <c r="I3" s="66">
        <v>0</v>
      </c>
      <c r="J3" s="83">
        <v>5965</v>
      </c>
      <c r="K3" s="83">
        <v>59650</v>
      </c>
    </row>
    <row r="4" spans="1:14" x14ac:dyDescent="0.35">
      <c r="A4" s="66">
        <v>1</v>
      </c>
      <c r="B4" s="83">
        <v>5742</v>
      </c>
      <c r="C4" s="83">
        <v>57420</v>
      </c>
      <c r="D4" s="75"/>
      <c r="E4" s="66">
        <v>1</v>
      </c>
      <c r="F4" s="83">
        <v>5868</v>
      </c>
      <c r="G4" s="83">
        <v>58680</v>
      </c>
      <c r="H4" s="75"/>
      <c r="I4" s="66">
        <v>1</v>
      </c>
      <c r="J4" s="83">
        <v>5995</v>
      </c>
      <c r="K4" s="83">
        <v>59950</v>
      </c>
    </row>
    <row r="5" spans="1:14" x14ac:dyDescent="0.35">
      <c r="A5" s="66">
        <v>2</v>
      </c>
      <c r="B5" s="83">
        <v>5772</v>
      </c>
      <c r="C5" s="83">
        <v>57720</v>
      </c>
      <c r="D5" s="75"/>
      <c r="E5" s="66">
        <v>2</v>
      </c>
      <c r="F5" s="83">
        <v>5898</v>
      </c>
      <c r="G5" s="83">
        <v>58980</v>
      </c>
      <c r="H5" s="75"/>
      <c r="I5" s="66">
        <v>2</v>
      </c>
      <c r="J5" s="83">
        <v>6025</v>
      </c>
      <c r="K5" s="83">
        <v>60250</v>
      </c>
    </row>
    <row r="6" spans="1:14" x14ac:dyDescent="0.35">
      <c r="A6" s="66">
        <v>3</v>
      </c>
      <c r="B6" s="83">
        <v>5801</v>
      </c>
      <c r="C6" s="83">
        <v>58010</v>
      </c>
      <c r="D6" s="75"/>
      <c r="E6" s="66">
        <v>3</v>
      </c>
      <c r="F6" s="83">
        <v>5927</v>
      </c>
      <c r="G6" s="83">
        <v>59270</v>
      </c>
      <c r="H6" s="75"/>
      <c r="I6" s="66">
        <v>3</v>
      </c>
      <c r="J6" s="83">
        <v>6054</v>
      </c>
      <c r="K6" s="83">
        <v>60540</v>
      </c>
    </row>
    <row r="7" spans="1:14" x14ac:dyDescent="0.35">
      <c r="A7" s="66">
        <v>4</v>
      </c>
      <c r="B7" s="83">
        <v>5831</v>
      </c>
      <c r="C7" s="83">
        <v>58310</v>
      </c>
      <c r="D7" s="75"/>
      <c r="E7" s="66">
        <v>4</v>
      </c>
      <c r="F7" s="83">
        <v>5957</v>
      </c>
      <c r="G7" s="83">
        <v>59570</v>
      </c>
      <c r="H7" s="75"/>
      <c r="I7" s="66">
        <v>4</v>
      </c>
      <c r="J7" s="83">
        <v>6084</v>
      </c>
      <c r="K7" s="83">
        <v>60840</v>
      </c>
    </row>
    <row r="8" spans="1:14" x14ac:dyDescent="0.35">
      <c r="A8" s="66">
        <v>5</v>
      </c>
      <c r="B8" s="83">
        <v>5891</v>
      </c>
      <c r="C8" s="83">
        <v>58910</v>
      </c>
      <c r="D8" s="75"/>
      <c r="E8" s="66">
        <v>5</v>
      </c>
      <c r="F8" s="83">
        <v>6017</v>
      </c>
      <c r="G8" s="83">
        <v>60170</v>
      </c>
      <c r="H8" s="75"/>
      <c r="I8" s="66">
        <v>5</v>
      </c>
      <c r="J8" s="83">
        <v>6144</v>
      </c>
      <c r="K8" s="83">
        <v>61440</v>
      </c>
    </row>
    <row r="9" spans="1:14" x14ac:dyDescent="0.35">
      <c r="A9" s="66">
        <v>6</v>
      </c>
      <c r="B9" s="83">
        <v>5950</v>
      </c>
      <c r="C9" s="83">
        <v>59500</v>
      </c>
      <c r="D9" s="75"/>
      <c r="E9" s="66">
        <v>6</v>
      </c>
      <c r="F9" s="83">
        <v>6076</v>
      </c>
      <c r="G9" s="83">
        <v>60760</v>
      </c>
      <c r="H9" s="75"/>
      <c r="I9" s="66">
        <v>6</v>
      </c>
      <c r="J9" s="83">
        <v>6203</v>
      </c>
      <c r="K9" s="83">
        <v>62030</v>
      </c>
    </row>
    <row r="10" spans="1:14" s="69" customFormat="1" x14ac:dyDescent="0.35">
      <c r="A10" s="66">
        <v>7</v>
      </c>
      <c r="B10" s="83">
        <v>6010</v>
      </c>
      <c r="C10" s="83">
        <v>60100</v>
      </c>
      <c r="D10" s="75"/>
      <c r="E10" s="66">
        <v>7</v>
      </c>
      <c r="F10" s="83">
        <v>6136</v>
      </c>
      <c r="G10" s="83">
        <v>61360</v>
      </c>
      <c r="H10" s="75"/>
      <c r="I10" s="66">
        <v>7</v>
      </c>
      <c r="J10" s="83">
        <v>6263</v>
      </c>
      <c r="K10" s="83">
        <v>62630</v>
      </c>
      <c r="N10" s="68"/>
    </row>
    <row r="11" spans="1:14" s="69" customFormat="1" x14ac:dyDescent="0.35">
      <c r="A11" s="66">
        <v>8</v>
      </c>
      <c r="B11" s="83">
        <v>6069</v>
      </c>
      <c r="C11" s="83">
        <v>60690</v>
      </c>
      <c r="D11" s="75"/>
      <c r="E11" s="66">
        <v>8</v>
      </c>
      <c r="F11" s="83">
        <v>6195</v>
      </c>
      <c r="G11" s="83">
        <v>61950</v>
      </c>
      <c r="H11" s="75"/>
      <c r="I11" s="66">
        <v>8</v>
      </c>
      <c r="J11" s="83">
        <v>6322</v>
      </c>
      <c r="K11" s="83">
        <v>63220</v>
      </c>
      <c r="N11" s="68"/>
    </row>
    <row r="12" spans="1:14" s="69" customFormat="1" x14ac:dyDescent="0.35">
      <c r="A12" s="66">
        <v>9</v>
      </c>
      <c r="B12" s="83">
        <v>6129</v>
      </c>
      <c r="C12" s="83">
        <v>61290</v>
      </c>
      <c r="D12" s="75"/>
      <c r="E12" s="66">
        <v>9</v>
      </c>
      <c r="F12" s="83">
        <v>6255</v>
      </c>
      <c r="G12" s="83">
        <v>62550</v>
      </c>
      <c r="H12" s="75"/>
      <c r="I12" s="66">
        <v>9</v>
      </c>
      <c r="J12" s="83">
        <v>6382</v>
      </c>
      <c r="K12" s="83">
        <v>63820</v>
      </c>
      <c r="N12" s="68"/>
    </row>
    <row r="13" spans="1:14" s="69" customFormat="1" x14ac:dyDescent="0.35">
      <c r="A13" s="66">
        <v>10</v>
      </c>
      <c r="B13" s="83">
        <v>6324</v>
      </c>
      <c r="C13" s="83">
        <v>63240</v>
      </c>
      <c r="D13" s="75"/>
      <c r="E13" s="66">
        <v>10</v>
      </c>
      <c r="F13" s="83">
        <v>6450</v>
      </c>
      <c r="G13" s="83">
        <v>64500</v>
      </c>
      <c r="H13" s="75"/>
      <c r="I13" s="66">
        <v>10</v>
      </c>
      <c r="J13" s="83">
        <v>6577</v>
      </c>
      <c r="K13" s="83">
        <v>65770</v>
      </c>
      <c r="N13" s="68"/>
    </row>
    <row r="14" spans="1:14" s="69" customFormat="1" x14ac:dyDescent="0.35">
      <c r="A14" s="66">
        <v>11</v>
      </c>
      <c r="B14" s="83">
        <v>6384</v>
      </c>
      <c r="C14" s="83">
        <v>63840</v>
      </c>
      <c r="D14" s="75"/>
      <c r="E14" s="66">
        <v>11</v>
      </c>
      <c r="F14" s="83">
        <v>6510</v>
      </c>
      <c r="G14" s="83">
        <v>65100</v>
      </c>
      <c r="H14" s="75"/>
      <c r="I14" s="66">
        <v>11</v>
      </c>
      <c r="J14" s="83">
        <v>6637</v>
      </c>
      <c r="K14" s="83">
        <v>66370</v>
      </c>
      <c r="N14" s="68"/>
    </row>
    <row r="15" spans="1:14" s="69" customFormat="1" x14ac:dyDescent="0.35">
      <c r="A15" s="66">
        <v>12</v>
      </c>
      <c r="B15" s="83">
        <v>6445</v>
      </c>
      <c r="C15" s="83">
        <v>64450</v>
      </c>
      <c r="D15" s="75"/>
      <c r="E15" s="66">
        <v>12</v>
      </c>
      <c r="F15" s="83">
        <v>6571</v>
      </c>
      <c r="G15" s="83">
        <v>65710</v>
      </c>
      <c r="H15" s="75"/>
      <c r="I15" s="66">
        <v>12</v>
      </c>
      <c r="J15" s="83">
        <v>6698</v>
      </c>
      <c r="K15" s="83">
        <v>66980</v>
      </c>
      <c r="N15" s="68"/>
    </row>
    <row r="16" spans="1:14" s="69" customFormat="1" x14ac:dyDescent="0.35">
      <c r="A16" s="66">
        <v>13</v>
      </c>
      <c r="B16" s="83">
        <v>6506</v>
      </c>
      <c r="C16" s="83">
        <v>65060</v>
      </c>
      <c r="D16" s="75"/>
      <c r="E16" s="66">
        <v>13</v>
      </c>
      <c r="F16" s="83">
        <v>6632</v>
      </c>
      <c r="G16" s="83">
        <v>66320</v>
      </c>
      <c r="H16" s="75"/>
      <c r="I16" s="66">
        <v>13</v>
      </c>
      <c r="J16" s="83">
        <v>6759</v>
      </c>
      <c r="K16" s="83">
        <v>67590</v>
      </c>
      <c r="N16" s="68"/>
    </row>
    <row r="17" spans="1:15" s="69" customFormat="1" x14ac:dyDescent="0.35">
      <c r="A17" s="66">
        <v>14</v>
      </c>
      <c r="B17" s="83">
        <v>6628</v>
      </c>
      <c r="C17" s="83">
        <v>66280</v>
      </c>
      <c r="D17" s="75"/>
      <c r="E17" s="66">
        <v>14</v>
      </c>
      <c r="F17" s="83">
        <v>6754</v>
      </c>
      <c r="G17" s="83">
        <v>67540</v>
      </c>
      <c r="H17" s="75"/>
      <c r="I17" s="66">
        <v>14</v>
      </c>
      <c r="J17" s="83">
        <v>6881</v>
      </c>
      <c r="K17" s="83">
        <v>68810</v>
      </c>
      <c r="N17" s="68"/>
    </row>
    <row r="18" spans="1:15" s="69" customFormat="1" x14ac:dyDescent="0.35">
      <c r="A18" s="66">
        <v>15</v>
      </c>
      <c r="B18" s="83">
        <v>6762</v>
      </c>
      <c r="C18" s="83">
        <v>67620</v>
      </c>
      <c r="D18" s="75"/>
      <c r="E18" s="66">
        <v>15</v>
      </c>
      <c r="F18" s="83">
        <v>6888</v>
      </c>
      <c r="G18" s="83">
        <v>68880</v>
      </c>
      <c r="H18" s="75"/>
      <c r="I18" s="66">
        <v>15</v>
      </c>
      <c r="J18" s="83">
        <v>7015</v>
      </c>
      <c r="K18" s="83">
        <v>70150</v>
      </c>
      <c r="N18" s="68"/>
    </row>
    <row r="19" spans="1:15" s="69" customFormat="1" x14ac:dyDescent="0.35">
      <c r="A19" s="66">
        <v>16</v>
      </c>
      <c r="B19" s="83">
        <v>6762</v>
      </c>
      <c r="C19" s="83">
        <v>67620</v>
      </c>
      <c r="D19" s="75"/>
      <c r="E19" s="66">
        <v>16</v>
      </c>
      <c r="F19" s="83">
        <v>6888</v>
      </c>
      <c r="G19" s="83">
        <v>68880</v>
      </c>
      <c r="H19" s="75"/>
      <c r="I19" s="66">
        <v>16</v>
      </c>
      <c r="J19" s="83">
        <v>7015</v>
      </c>
      <c r="K19" s="83">
        <v>70150</v>
      </c>
      <c r="N19" s="68"/>
    </row>
    <row r="20" spans="1:15" s="69" customFormat="1" x14ac:dyDescent="0.35">
      <c r="A20" s="66">
        <v>17</v>
      </c>
      <c r="B20" s="83">
        <v>6762</v>
      </c>
      <c r="C20" s="83">
        <v>67620</v>
      </c>
      <c r="D20" s="75"/>
      <c r="E20" s="66">
        <v>17</v>
      </c>
      <c r="F20" s="83">
        <v>6888</v>
      </c>
      <c r="G20" s="83">
        <v>68880</v>
      </c>
      <c r="H20" s="75"/>
      <c r="I20" s="66">
        <v>17</v>
      </c>
      <c r="J20" s="83">
        <v>7015</v>
      </c>
      <c r="K20" s="83">
        <v>70150</v>
      </c>
      <c r="N20" s="68"/>
    </row>
    <row r="21" spans="1:15" s="69" customFormat="1" x14ac:dyDescent="0.35">
      <c r="A21" s="66">
        <v>18</v>
      </c>
      <c r="B21" s="83">
        <v>6762</v>
      </c>
      <c r="C21" s="83">
        <v>67620</v>
      </c>
      <c r="D21" s="75"/>
      <c r="E21" s="66">
        <v>18</v>
      </c>
      <c r="F21" s="83">
        <v>6888</v>
      </c>
      <c r="G21" s="83">
        <v>68880</v>
      </c>
      <c r="H21" s="75"/>
      <c r="I21" s="66">
        <v>18</v>
      </c>
      <c r="J21" s="83">
        <v>7015</v>
      </c>
      <c r="K21" s="83">
        <v>70150</v>
      </c>
      <c r="N21" s="68"/>
    </row>
    <row r="22" spans="1:15" s="69" customFormat="1" x14ac:dyDescent="0.35">
      <c r="A22" s="66">
        <v>19</v>
      </c>
      <c r="B22" s="83">
        <v>6762</v>
      </c>
      <c r="C22" s="83">
        <v>67620</v>
      </c>
      <c r="D22" s="75"/>
      <c r="E22" s="66">
        <v>19</v>
      </c>
      <c r="F22" s="83">
        <v>6888</v>
      </c>
      <c r="G22" s="83">
        <v>68880</v>
      </c>
      <c r="H22" s="75"/>
      <c r="I22" s="66">
        <v>19</v>
      </c>
      <c r="J22" s="83">
        <v>7015</v>
      </c>
      <c r="K22" s="83">
        <v>70150</v>
      </c>
      <c r="N22" s="68"/>
    </row>
    <row r="23" spans="1:15" s="69" customFormat="1" x14ac:dyDescent="0.35">
      <c r="A23" s="66">
        <v>20</v>
      </c>
      <c r="B23" s="83">
        <v>6762</v>
      </c>
      <c r="C23" s="83">
        <v>67620</v>
      </c>
      <c r="D23" s="75"/>
      <c r="E23" s="66">
        <v>20</v>
      </c>
      <c r="F23" s="83">
        <v>6888</v>
      </c>
      <c r="G23" s="83">
        <v>68880</v>
      </c>
      <c r="H23" s="75"/>
      <c r="I23" s="66">
        <v>20</v>
      </c>
      <c r="J23" s="83">
        <v>7015</v>
      </c>
      <c r="K23" s="83">
        <v>70150</v>
      </c>
      <c r="N23" s="68"/>
    </row>
    <row r="24" spans="1:15" s="69" customFormat="1" x14ac:dyDescent="0.35">
      <c r="A24" s="66">
        <v>21</v>
      </c>
      <c r="B24" s="83">
        <v>6762</v>
      </c>
      <c r="C24" s="83">
        <v>67620</v>
      </c>
      <c r="D24" s="75"/>
      <c r="E24" s="66">
        <v>21</v>
      </c>
      <c r="F24" s="83">
        <v>6888</v>
      </c>
      <c r="G24" s="83">
        <v>68880</v>
      </c>
      <c r="H24" s="75"/>
      <c r="I24" s="66">
        <v>21</v>
      </c>
      <c r="J24" s="83">
        <v>7015</v>
      </c>
      <c r="K24" s="83">
        <v>70150</v>
      </c>
      <c r="N24" s="68"/>
    </row>
    <row r="25" spans="1:15" s="69" customFormat="1" x14ac:dyDescent="0.35">
      <c r="A25" s="66">
        <v>22</v>
      </c>
      <c r="B25" s="83">
        <v>6762</v>
      </c>
      <c r="C25" s="83">
        <v>67620</v>
      </c>
      <c r="D25" s="75"/>
      <c r="E25" s="66">
        <v>22</v>
      </c>
      <c r="F25" s="83">
        <v>6888</v>
      </c>
      <c r="G25" s="83">
        <v>68880</v>
      </c>
      <c r="H25" s="75"/>
      <c r="I25" s="66">
        <v>22</v>
      </c>
      <c r="J25" s="83">
        <v>7015</v>
      </c>
      <c r="K25" s="83">
        <v>70150</v>
      </c>
      <c r="N25" s="68"/>
    </row>
    <row r="26" spans="1:15" s="69" customFormat="1" x14ac:dyDescent="0.35">
      <c r="A26" s="66">
        <v>23</v>
      </c>
      <c r="B26" s="83">
        <v>6762</v>
      </c>
      <c r="C26" s="83">
        <v>67620</v>
      </c>
      <c r="D26" s="75"/>
      <c r="E26" s="66">
        <v>23</v>
      </c>
      <c r="F26" s="83">
        <v>6888</v>
      </c>
      <c r="G26" s="83">
        <v>68880</v>
      </c>
      <c r="H26" s="75"/>
      <c r="I26" s="66">
        <v>23</v>
      </c>
      <c r="J26" s="83">
        <v>7015</v>
      </c>
      <c r="K26" s="83">
        <v>70150</v>
      </c>
      <c r="N26" s="68"/>
    </row>
    <row r="27" spans="1:15" s="69" customFormat="1" x14ac:dyDescent="0.35">
      <c r="A27" s="66">
        <v>24</v>
      </c>
      <c r="B27" s="83">
        <v>6762</v>
      </c>
      <c r="C27" s="83">
        <v>67620</v>
      </c>
      <c r="D27" s="75"/>
      <c r="E27" s="66">
        <v>24</v>
      </c>
      <c r="F27" s="83">
        <v>6888</v>
      </c>
      <c r="G27" s="83">
        <v>68880</v>
      </c>
      <c r="H27" s="75"/>
      <c r="I27" s="66">
        <v>24</v>
      </c>
      <c r="J27" s="83">
        <v>7015</v>
      </c>
      <c r="K27" s="83">
        <v>70150</v>
      </c>
      <c r="N27" s="68"/>
    </row>
    <row r="28" spans="1:15" s="69" customFormat="1" x14ac:dyDescent="0.35">
      <c r="A28" s="66">
        <v>25</v>
      </c>
      <c r="B28" s="83">
        <v>7021</v>
      </c>
      <c r="C28" s="83">
        <v>70210</v>
      </c>
      <c r="D28" s="75"/>
      <c r="E28" s="66">
        <v>25</v>
      </c>
      <c r="F28" s="83">
        <v>7147</v>
      </c>
      <c r="G28" s="83">
        <v>71470</v>
      </c>
      <c r="H28" s="75"/>
      <c r="I28" s="66">
        <v>25</v>
      </c>
      <c r="J28" s="83">
        <v>7274</v>
      </c>
      <c r="K28" s="83">
        <v>72740</v>
      </c>
      <c r="N28" s="68"/>
    </row>
    <row r="29" spans="1:15" s="69" customFormat="1" x14ac:dyDescent="0.35">
      <c r="A29" s="101" t="s">
        <v>47</v>
      </c>
      <c r="B29" s="70" t="s">
        <v>70</v>
      </c>
      <c r="C29" s="70"/>
      <c r="D29" s="71"/>
      <c r="E29" s="71"/>
      <c r="F29" s="71"/>
      <c r="G29" s="71"/>
      <c r="H29" s="71"/>
      <c r="I29" s="71"/>
      <c r="J29" s="68"/>
      <c r="K29" s="71"/>
      <c r="N29" s="68"/>
    </row>
    <row r="30" spans="1:15" s="69" customFormat="1" ht="17.5" thickBot="1" x14ac:dyDescent="0.4">
      <c r="A30" s="102" t="s">
        <v>75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N30" s="68"/>
      <c r="O30" s="68"/>
    </row>
    <row r="31" spans="1:15" ht="16" thickTop="1" x14ac:dyDescent="0.35"/>
  </sheetData>
  <sheetProtection formatCells="0" formatColumns="0" formatRows="0"/>
  <printOptions horizontalCentered="1" verticalCentered="1"/>
  <pageMargins left="0.44" right="0.36" top="0.17" bottom="0.27" header="0.17" footer="0.17"/>
  <pageSetup orientation="portrait" r:id="rId1"/>
  <headerFooter alignWithMargins="0"/>
  <tableParts count="3"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B7FF-3C14-4349-B40D-C2C8039FAF93}">
  <sheetPr>
    <pageSetUpPr fitToPage="1"/>
  </sheetPr>
  <dimension ref="A1:D32"/>
  <sheetViews>
    <sheetView topLeftCell="A9" workbookViewId="0">
      <selection activeCell="F8" sqref="F8"/>
    </sheetView>
  </sheetViews>
  <sheetFormatPr defaultColWidth="10.26953125" defaultRowHeight="14" x14ac:dyDescent="0.25"/>
  <cols>
    <col min="1" max="1" width="16.81640625" style="68" customWidth="1"/>
    <col min="2" max="2" width="21.1796875" style="68" customWidth="1"/>
    <col min="3" max="3" width="18.81640625" style="68" customWidth="1"/>
    <col min="4" max="4" width="17.54296875" style="68" customWidth="1"/>
    <col min="5" max="16384" width="10.26953125" style="68"/>
  </cols>
  <sheetData>
    <row r="1" spans="1:4" s="77" customFormat="1" ht="21" customHeight="1" thickBot="1" x14ac:dyDescent="0.3">
      <c r="A1" s="103" t="s">
        <v>74</v>
      </c>
      <c r="B1" s="103"/>
      <c r="C1" s="103"/>
      <c r="D1" s="103"/>
    </row>
    <row r="2" spans="1:4" ht="33" customHeight="1" thickTop="1" x14ac:dyDescent="0.25">
      <c r="A2" s="66" t="s">
        <v>42</v>
      </c>
      <c r="B2" s="66" t="s">
        <v>72</v>
      </c>
      <c r="C2" s="66" t="s">
        <v>56</v>
      </c>
      <c r="D2" s="66" t="s">
        <v>55</v>
      </c>
    </row>
    <row r="3" spans="1:4" ht="16.5" customHeight="1" x14ac:dyDescent="0.25">
      <c r="A3" s="66">
        <f>'Bachelor Teacher "A"'!A3</f>
        <v>0</v>
      </c>
      <c r="B3" s="81">
        <f>ROUND(AssistantPrincipal!C3/215,2)</f>
        <v>265.67</v>
      </c>
      <c r="C3" s="81">
        <f>ROUND(AssistantPrincipal!G3/215,2)</f>
        <v>271.52999999999997</v>
      </c>
      <c r="D3" s="81">
        <f>ROUND(AssistantPrincipal!K3/215,2)</f>
        <v>277.44</v>
      </c>
    </row>
    <row r="4" spans="1:4" x14ac:dyDescent="0.25">
      <c r="A4" s="66">
        <f>'Bachelor Teacher "A"'!A4</f>
        <v>1</v>
      </c>
      <c r="B4" s="81">
        <f>ROUND(AssistantPrincipal!C4/215,2)</f>
        <v>267.07</v>
      </c>
      <c r="C4" s="81">
        <f>ROUND(AssistantPrincipal!G4/215,2)</f>
        <v>272.93</v>
      </c>
      <c r="D4" s="81">
        <f>ROUND(AssistantPrincipal!K4/215,2)</f>
        <v>278.83999999999997</v>
      </c>
    </row>
    <row r="5" spans="1:4" x14ac:dyDescent="0.25">
      <c r="A5" s="66">
        <f>'Bachelor Teacher "A"'!A5</f>
        <v>2</v>
      </c>
      <c r="B5" s="81">
        <f>ROUND(AssistantPrincipal!C5/215,2)</f>
        <v>268.47000000000003</v>
      </c>
      <c r="C5" s="81">
        <f>ROUND(AssistantPrincipal!G5/215,2)</f>
        <v>274.33</v>
      </c>
      <c r="D5" s="81">
        <f>ROUND(AssistantPrincipal!K5/215,2)</f>
        <v>280.23</v>
      </c>
    </row>
    <row r="6" spans="1:4" x14ac:dyDescent="0.25">
      <c r="A6" s="66">
        <f>'Bachelor Teacher "A"'!A6</f>
        <v>3</v>
      </c>
      <c r="B6" s="81">
        <f>ROUND(AssistantPrincipal!C6/215,2)</f>
        <v>269.81</v>
      </c>
      <c r="C6" s="81">
        <f>ROUND(AssistantPrincipal!G6/215,2)</f>
        <v>275.67</v>
      </c>
      <c r="D6" s="81">
        <f>ROUND(AssistantPrincipal!K6/215,2)</f>
        <v>281.58</v>
      </c>
    </row>
    <row r="7" spans="1:4" x14ac:dyDescent="0.25">
      <c r="A7" s="66">
        <f>'Bachelor Teacher "A"'!A7</f>
        <v>4</v>
      </c>
      <c r="B7" s="81">
        <f>ROUND(AssistantPrincipal!C7/215,2)</f>
        <v>271.20999999999998</v>
      </c>
      <c r="C7" s="81">
        <f>ROUND(AssistantPrincipal!G7/215,2)</f>
        <v>277.07</v>
      </c>
      <c r="D7" s="81">
        <f>ROUND(AssistantPrincipal!K7/215,2)</f>
        <v>282.98</v>
      </c>
    </row>
    <row r="8" spans="1:4" x14ac:dyDescent="0.25">
      <c r="A8" s="66">
        <f>'Bachelor Teacher "A"'!A8</f>
        <v>5</v>
      </c>
      <c r="B8" s="81">
        <f>ROUND(AssistantPrincipal!C8/215,2)</f>
        <v>274</v>
      </c>
      <c r="C8" s="81">
        <f>ROUND(AssistantPrincipal!G8/215,2)</f>
        <v>279.86</v>
      </c>
      <c r="D8" s="81">
        <f>ROUND(AssistantPrincipal!K8/215,2)</f>
        <v>285.77</v>
      </c>
    </row>
    <row r="9" spans="1:4" x14ac:dyDescent="0.25">
      <c r="A9" s="66">
        <f>'Bachelor Teacher "A"'!A9</f>
        <v>6</v>
      </c>
      <c r="B9" s="81">
        <f>ROUND(AssistantPrincipal!C9/215,2)</f>
        <v>276.74</v>
      </c>
      <c r="C9" s="81">
        <f>ROUND(AssistantPrincipal!G9/215,2)</f>
        <v>282.60000000000002</v>
      </c>
      <c r="D9" s="81">
        <f>ROUND(AssistantPrincipal!K9/215,2)</f>
        <v>288.51</v>
      </c>
    </row>
    <row r="10" spans="1:4" x14ac:dyDescent="0.25">
      <c r="A10" s="66">
        <f>'Bachelor Teacher "A"'!A10</f>
        <v>7</v>
      </c>
      <c r="B10" s="81">
        <f>ROUND(AssistantPrincipal!C10/215,2)</f>
        <v>279.52999999999997</v>
      </c>
      <c r="C10" s="81">
        <f>ROUND(AssistantPrincipal!G10/215,2)</f>
        <v>285.39999999999998</v>
      </c>
      <c r="D10" s="81">
        <f>ROUND(AssistantPrincipal!K10/215,2)</f>
        <v>291.3</v>
      </c>
    </row>
    <row r="11" spans="1:4" s="69" customFormat="1" ht="15.5" x14ac:dyDescent="0.35">
      <c r="A11" s="66">
        <f>'Bachelor Teacher "A"'!A11</f>
        <v>8</v>
      </c>
      <c r="B11" s="81">
        <f>ROUND(AssistantPrincipal!C11/215,2)</f>
        <v>282.27999999999997</v>
      </c>
      <c r="C11" s="81">
        <f>ROUND(AssistantPrincipal!G11/215,2)</f>
        <v>288.14</v>
      </c>
      <c r="D11" s="81">
        <f>ROUND(AssistantPrincipal!K11/215,2)</f>
        <v>294.05</v>
      </c>
    </row>
    <row r="12" spans="1:4" s="69" customFormat="1" ht="15.5" x14ac:dyDescent="0.35">
      <c r="A12" s="66">
        <f>'Bachelor Teacher "A"'!A12</f>
        <v>9</v>
      </c>
      <c r="B12" s="81">
        <f>ROUND(AssistantPrincipal!C12/215,2)</f>
        <v>285.07</v>
      </c>
      <c r="C12" s="81">
        <f>ROUND(AssistantPrincipal!G12/215,2)</f>
        <v>290.93</v>
      </c>
      <c r="D12" s="81">
        <f>ROUND(AssistantPrincipal!K12/215,2)</f>
        <v>296.83999999999997</v>
      </c>
    </row>
    <row r="13" spans="1:4" s="69" customFormat="1" ht="15.5" x14ac:dyDescent="0.35">
      <c r="A13" s="66">
        <f>'Bachelor Teacher "A"'!A13</f>
        <v>10</v>
      </c>
      <c r="B13" s="81">
        <f>ROUND(AssistantPrincipal!C13/215,2)</f>
        <v>294.14</v>
      </c>
      <c r="C13" s="81">
        <f>ROUND(AssistantPrincipal!G13/215,2)</f>
        <v>300</v>
      </c>
      <c r="D13" s="81">
        <f>ROUND(AssistantPrincipal!K13/215,2)</f>
        <v>305.91000000000003</v>
      </c>
    </row>
    <row r="14" spans="1:4" s="69" customFormat="1" ht="15.5" x14ac:dyDescent="0.35">
      <c r="A14" s="66">
        <f>'Bachelor Teacher "A"'!A14</f>
        <v>11</v>
      </c>
      <c r="B14" s="81">
        <f>ROUND(AssistantPrincipal!C14/215,2)</f>
        <v>296.93</v>
      </c>
      <c r="C14" s="81">
        <f>ROUND(AssistantPrincipal!G14/215,2)</f>
        <v>302.79000000000002</v>
      </c>
      <c r="D14" s="81">
        <f>ROUND(AssistantPrincipal!K14/215,2)</f>
        <v>308.7</v>
      </c>
    </row>
    <row r="15" spans="1:4" s="69" customFormat="1" ht="15.5" x14ac:dyDescent="0.35">
      <c r="A15" s="66">
        <f>'Bachelor Teacher "A"'!A15</f>
        <v>12</v>
      </c>
      <c r="B15" s="81">
        <f>ROUND(AssistantPrincipal!C15/215,2)</f>
        <v>299.77</v>
      </c>
      <c r="C15" s="81">
        <f>ROUND(AssistantPrincipal!G15/215,2)</f>
        <v>305.63</v>
      </c>
      <c r="D15" s="81">
        <f>ROUND(AssistantPrincipal!K15/215,2)</f>
        <v>311.52999999999997</v>
      </c>
    </row>
    <row r="16" spans="1:4" s="69" customFormat="1" ht="15.5" x14ac:dyDescent="0.35">
      <c r="A16" s="66">
        <f>'Bachelor Teacher "A"'!A16</f>
        <v>13</v>
      </c>
      <c r="B16" s="81">
        <f>ROUND(AssistantPrincipal!C16/215,2)</f>
        <v>302.60000000000002</v>
      </c>
      <c r="C16" s="81">
        <f>ROUND(AssistantPrincipal!G16/215,2)</f>
        <v>308.47000000000003</v>
      </c>
      <c r="D16" s="81">
        <f>ROUND(AssistantPrincipal!K16/215,2)</f>
        <v>314.37</v>
      </c>
    </row>
    <row r="17" spans="1:4" s="69" customFormat="1" ht="15.5" x14ac:dyDescent="0.35">
      <c r="A17" s="66">
        <f>'Bachelor Teacher "A"'!A17</f>
        <v>14</v>
      </c>
      <c r="B17" s="81">
        <f>ROUND(AssistantPrincipal!C17/215,2)</f>
        <v>308.27999999999997</v>
      </c>
      <c r="C17" s="81">
        <f>ROUND(AssistantPrincipal!G17/215,2)</f>
        <v>314.14</v>
      </c>
      <c r="D17" s="81">
        <f>ROUND(AssistantPrincipal!K17/215,2)</f>
        <v>320.05</v>
      </c>
    </row>
    <row r="18" spans="1:4" s="69" customFormat="1" ht="15.5" x14ac:dyDescent="0.35">
      <c r="A18" s="66">
        <f>'Bachelor Teacher "A"'!A18</f>
        <v>15</v>
      </c>
      <c r="B18" s="81">
        <f>ROUND(AssistantPrincipal!C18/215,2)</f>
        <v>314.51</v>
      </c>
      <c r="C18" s="81">
        <f>ROUND(AssistantPrincipal!G18/215,2)</f>
        <v>320.37</v>
      </c>
      <c r="D18" s="81">
        <f>ROUND(AssistantPrincipal!K18/215,2)</f>
        <v>326.27999999999997</v>
      </c>
    </row>
    <row r="19" spans="1:4" s="69" customFormat="1" ht="15.5" x14ac:dyDescent="0.35">
      <c r="A19" s="66">
        <f>'Bachelor Teacher "A"'!A19</f>
        <v>16</v>
      </c>
      <c r="B19" s="81">
        <f>ROUND(AssistantPrincipal!C19/215,2)</f>
        <v>314.51</v>
      </c>
      <c r="C19" s="81">
        <f>ROUND(AssistantPrincipal!G19/215,2)</f>
        <v>320.37</v>
      </c>
      <c r="D19" s="81">
        <f>ROUND(AssistantPrincipal!K19/215,2)</f>
        <v>326.27999999999997</v>
      </c>
    </row>
    <row r="20" spans="1:4" s="69" customFormat="1" ht="15.5" x14ac:dyDescent="0.35">
      <c r="A20" s="66">
        <f>'Bachelor Teacher "A"'!A20</f>
        <v>17</v>
      </c>
      <c r="B20" s="81">
        <f>ROUND(AssistantPrincipal!C20/215,2)</f>
        <v>314.51</v>
      </c>
      <c r="C20" s="81">
        <f>ROUND(AssistantPrincipal!G20/215,2)</f>
        <v>320.37</v>
      </c>
      <c r="D20" s="81">
        <f>ROUND(AssistantPrincipal!K20/215,2)</f>
        <v>326.27999999999997</v>
      </c>
    </row>
    <row r="21" spans="1:4" s="69" customFormat="1" ht="15.5" x14ac:dyDescent="0.35">
      <c r="A21" s="66">
        <f>'Bachelor Teacher "A"'!A21</f>
        <v>18</v>
      </c>
      <c r="B21" s="81">
        <f>ROUND(AssistantPrincipal!C21/215,2)</f>
        <v>314.51</v>
      </c>
      <c r="C21" s="81">
        <f>ROUND(AssistantPrincipal!G21/215,2)</f>
        <v>320.37</v>
      </c>
      <c r="D21" s="81">
        <f>ROUND(AssistantPrincipal!K21/215,2)</f>
        <v>326.27999999999997</v>
      </c>
    </row>
    <row r="22" spans="1:4" s="69" customFormat="1" ht="15.5" x14ac:dyDescent="0.35">
      <c r="A22" s="66">
        <f>'Bachelor Teacher "A"'!A22</f>
        <v>19</v>
      </c>
      <c r="B22" s="81">
        <f>ROUND(AssistantPrincipal!C22/215,2)</f>
        <v>314.51</v>
      </c>
      <c r="C22" s="81">
        <f>ROUND(AssistantPrincipal!G22/215,2)</f>
        <v>320.37</v>
      </c>
      <c r="D22" s="81">
        <f>ROUND(AssistantPrincipal!K22/215,2)</f>
        <v>326.27999999999997</v>
      </c>
    </row>
    <row r="23" spans="1:4" s="69" customFormat="1" ht="15.5" x14ac:dyDescent="0.35">
      <c r="A23" s="66">
        <f>'Bachelor Teacher "A"'!A23</f>
        <v>20</v>
      </c>
      <c r="B23" s="81">
        <f>ROUND(AssistantPrincipal!C23/215,2)</f>
        <v>314.51</v>
      </c>
      <c r="C23" s="81">
        <f>ROUND(AssistantPrincipal!G23/215,2)</f>
        <v>320.37</v>
      </c>
      <c r="D23" s="81">
        <f>ROUND(AssistantPrincipal!K23/215,2)</f>
        <v>326.27999999999997</v>
      </c>
    </row>
    <row r="24" spans="1:4" s="69" customFormat="1" ht="15.5" x14ac:dyDescent="0.35">
      <c r="A24" s="66">
        <f>'Bachelor Teacher "A"'!A24</f>
        <v>21</v>
      </c>
      <c r="B24" s="81">
        <f>ROUND(AssistantPrincipal!C24/215,2)</f>
        <v>314.51</v>
      </c>
      <c r="C24" s="81">
        <f>ROUND(AssistantPrincipal!G24/215,2)</f>
        <v>320.37</v>
      </c>
      <c r="D24" s="81">
        <f>ROUND(AssistantPrincipal!K24/215,2)</f>
        <v>326.27999999999997</v>
      </c>
    </row>
    <row r="25" spans="1:4" s="69" customFormat="1" ht="15.5" x14ac:dyDescent="0.35">
      <c r="A25" s="66">
        <f>'Bachelor Teacher "A"'!A25</f>
        <v>22</v>
      </c>
      <c r="B25" s="81">
        <f>ROUND(AssistantPrincipal!C25/215,2)</f>
        <v>314.51</v>
      </c>
      <c r="C25" s="81">
        <f>ROUND(AssistantPrincipal!G25/215,2)</f>
        <v>320.37</v>
      </c>
      <c r="D25" s="81">
        <f>ROUND(AssistantPrincipal!K25/215,2)</f>
        <v>326.27999999999997</v>
      </c>
    </row>
    <row r="26" spans="1:4" s="69" customFormat="1" ht="15.5" x14ac:dyDescent="0.35">
      <c r="A26" s="66">
        <f>'Bachelor Teacher "A"'!A26</f>
        <v>23</v>
      </c>
      <c r="B26" s="81">
        <f>ROUND(AssistantPrincipal!C26/215,2)</f>
        <v>314.51</v>
      </c>
      <c r="C26" s="81">
        <f>ROUND(AssistantPrincipal!G26/215,2)</f>
        <v>320.37</v>
      </c>
      <c r="D26" s="81">
        <f>ROUND(AssistantPrincipal!K26/215,2)</f>
        <v>326.27999999999997</v>
      </c>
    </row>
    <row r="27" spans="1:4" s="69" customFormat="1" ht="15.5" x14ac:dyDescent="0.35">
      <c r="A27" s="66">
        <f>'Bachelor Teacher "A"'!A27</f>
        <v>24</v>
      </c>
      <c r="B27" s="81">
        <f>ROUND(AssistantPrincipal!C27/215,2)</f>
        <v>314.51</v>
      </c>
      <c r="C27" s="81">
        <f>ROUND(AssistantPrincipal!G27/215,2)</f>
        <v>320.37</v>
      </c>
      <c r="D27" s="81">
        <f>ROUND(AssistantPrincipal!K27/215,2)</f>
        <v>326.27999999999997</v>
      </c>
    </row>
    <row r="28" spans="1:4" s="69" customFormat="1" ht="15.5" x14ac:dyDescent="0.35">
      <c r="A28" s="66">
        <f>'Bachelor Teacher "A"'!A28</f>
        <v>25</v>
      </c>
      <c r="B28" s="81">
        <f>ROUND(AssistantPrincipal!C28/215,2)</f>
        <v>326.56</v>
      </c>
      <c r="C28" s="81">
        <f>ROUND(AssistantPrincipal!G28/215,2)</f>
        <v>332.42</v>
      </c>
      <c r="D28" s="81">
        <f>ROUND(AssistantPrincipal!K28/215,2)</f>
        <v>338.33</v>
      </c>
    </row>
    <row r="29" spans="1:4" ht="14.5" customHeight="1" x14ac:dyDescent="0.25">
      <c r="A29" s="101" t="s">
        <v>47</v>
      </c>
      <c r="B29" s="70" t="s">
        <v>70</v>
      </c>
      <c r="C29" s="71"/>
      <c r="D29" s="71"/>
    </row>
    <row r="30" spans="1:4" s="69" customFormat="1" ht="15.5" x14ac:dyDescent="0.35">
      <c r="A30" s="70"/>
      <c r="B30" s="70" t="s">
        <v>78</v>
      </c>
      <c r="C30" s="68"/>
      <c r="D30" s="68"/>
    </row>
    <row r="31" spans="1:4" s="69" customFormat="1" ht="17.5" thickBot="1" x14ac:dyDescent="0.4">
      <c r="A31" s="102" t="s">
        <v>75</v>
      </c>
      <c r="B31" s="70"/>
      <c r="C31" s="68"/>
      <c r="D31" s="68"/>
    </row>
    <row r="32" spans="1:4" ht="14.5" thickTop="1" x14ac:dyDescent="0.25"/>
  </sheetData>
  <sheetProtection formatCells="0" formatColumns="0" formatRows="0"/>
  <printOptions horizontalCentered="1" verticalCentered="1"/>
  <pageMargins left="0.44" right="0.36" top="0.17" bottom="0.27" header="0.17" footer="0.17"/>
  <pageSetup scale="86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FEF5-98CA-407D-A6D8-DA15855EA0C4}">
  <sheetPr>
    <pageSetUpPr fitToPage="1"/>
  </sheetPr>
  <dimension ref="A1:S10"/>
  <sheetViews>
    <sheetView workbookViewId="0">
      <selection activeCell="B15" sqref="B15"/>
    </sheetView>
  </sheetViews>
  <sheetFormatPr defaultColWidth="9.1796875" defaultRowHeight="12.5" x14ac:dyDescent="0.25"/>
  <cols>
    <col min="1" max="1" width="14.54296875" style="2" customWidth="1"/>
    <col min="2" max="2" width="20.54296875" style="2" customWidth="1"/>
    <col min="3" max="3" width="19.1796875" style="3" customWidth="1"/>
    <col min="4" max="4" width="2.7265625" style="3" customWidth="1"/>
    <col min="5" max="5" width="14.453125" style="3" customWidth="1"/>
    <col min="6" max="6" width="13.453125" style="2" customWidth="1"/>
    <col min="7" max="7" width="14.453125" style="2" customWidth="1"/>
    <col min="8" max="8" width="2.453125" style="2" customWidth="1"/>
    <col min="9" max="9" width="13.26953125" style="2" customWidth="1"/>
    <col min="10" max="10" width="12" style="2" customWidth="1"/>
    <col min="11" max="11" width="14.54296875" style="2" customWidth="1"/>
    <col min="12" max="12" width="1.7265625" style="2" customWidth="1"/>
    <col min="13" max="13" width="9.1796875" style="2"/>
    <col min="14" max="14" width="10.81640625" style="2" hidden="1" customWidth="1"/>
    <col min="15" max="15" width="13.7265625" style="2" hidden="1" customWidth="1"/>
    <col min="16" max="16" width="10.81640625" style="2" hidden="1" customWidth="1"/>
    <col min="17" max="17" width="13.7265625" style="2" hidden="1" customWidth="1"/>
    <col min="18" max="18" width="10.81640625" style="2" hidden="1" customWidth="1"/>
    <col min="19" max="19" width="13.7265625" style="2" hidden="1" customWidth="1"/>
    <col min="20" max="16384" width="9.1796875" style="2"/>
  </cols>
  <sheetData>
    <row r="1" spans="1:19" s="5" customFormat="1" ht="20" thickBot="1" x14ac:dyDescent="0.5">
      <c r="A1" s="22" t="s">
        <v>31</v>
      </c>
      <c r="B1" s="22"/>
      <c r="C1" s="19"/>
      <c r="D1" s="4"/>
      <c r="E1" s="22" t="s">
        <v>32</v>
      </c>
      <c r="F1" s="19"/>
      <c r="G1" s="19"/>
      <c r="H1" s="4"/>
      <c r="I1" s="22" t="s">
        <v>33</v>
      </c>
      <c r="J1" s="1"/>
      <c r="K1" s="1"/>
    </row>
    <row r="2" spans="1:19" s="5" customFormat="1" ht="27.5" thickTop="1" x14ac:dyDescent="0.3">
      <c r="A2" s="16" t="s">
        <v>26</v>
      </c>
      <c r="B2" s="16" t="s">
        <v>27</v>
      </c>
      <c r="C2" s="16" t="s">
        <v>19</v>
      </c>
      <c r="D2" s="16"/>
      <c r="E2" s="16" t="s">
        <v>26</v>
      </c>
      <c r="F2" s="16" t="s">
        <v>27</v>
      </c>
      <c r="G2" s="16" t="s">
        <v>19</v>
      </c>
      <c r="H2" s="16"/>
      <c r="I2" s="16" t="s">
        <v>26</v>
      </c>
      <c r="J2" s="16" t="s">
        <v>27</v>
      </c>
      <c r="K2" s="16" t="s">
        <v>19</v>
      </c>
    </row>
    <row r="3" spans="1:19" s="5" customFormat="1" ht="14" x14ac:dyDescent="0.3">
      <c r="A3" s="17" t="s">
        <v>28</v>
      </c>
      <c r="B3" s="16" t="s">
        <v>16</v>
      </c>
      <c r="C3" s="18">
        <v>6677.17</v>
      </c>
      <c r="D3" s="16"/>
      <c r="E3" s="17" t="s">
        <v>28</v>
      </c>
      <c r="F3" s="16" t="s">
        <v>17</v>
      </c>
      <c r="G3" s="18">
        <v>7344.75</v>
      </c>
      <c r="H3" s="16"/>
      <c r="I3" s="17" t="s">
        <v>28</v>
      </c>
      <c r="J3" s="16" t="s">
        <v>18</v>
      </c>
      <c r="K3" s="18">
        <v>8012.58</v>
      </c>
      <c r="L3" s="6"/>
      <c r="N3" s="8">
        <v>5819</v>
      </c>
      <c r="O3" s="5">
        <f t="shared" ref="O3:O8" si="0">C3/N3</f>
        <v>1.1474772297645643</v>
      </c>
      <c r="P3" s="8">
        <v>6400.92</v>
      </c>
      <c r="Q3" s="5">
        <f t="shared" ref="Q3:Q8" si="1">G3/P3</f>
        <v>1.1474522412403216</v>
      </c>
      <c r="R3" s="8">
        <v>6982.83</v>
      </c>
      <c r="S3" s="5">
        <f t="shared" ref="S3:S8" si="2">K3/R3</f>
        <v>1.1474688629108829</v>
      </c>
    </row>
    <row r="4" spans="1:19" s="5" customFormat="1" ht="14" x14ac:dyDescent="0.3">
      <c r="A4" s="17" t="s">
        <v>20</v>
      </c>
      <c r="B4" s="16" t="s">
        <v>1</v>
      </c>
      <c r="C4" s="18">
        <v>7010.92</v>
      </c>
      <c r="D4" s="16"/>
      <c r="E4" s="17" t="s">
        <v>20</v>
      </c>
      <c r="F4" s="16" t="s">
        <v>11</v>
      </c>
      <c r="G4" s="18">
        <v>7712</v>
      </c>
      <c r="H4" s="16"/>
      <c r="I4" s="17" t="s">
        <v>20</v>
      </c>
      <c r="J4" s="16" t="s">
        <v>6</v>
      </c>
      <c r="K4" s="18">
        <v>8413.17</v>
      </c>
      <c r="L4" s="6"/>
      <c r="N4" s="8">
        <v>6109.92</v>
      </c>
      <c r="O4" s="5">
        <f t="shared" si="0"/>
        <v>1.1474651059261005</v>
      </c>
      <c r="P4" s="8">
        <v>6720.92</v>
      </c>
      <c r="Q4" s="5">
        <f t="shared" si="1"/>
        <v>1.1474619546133564</v>
      </c>
      <c r="R4" s="8">
        <v>7331.92</v>
      </c>
      <c r="S4" s="5">
        <f t="shared" si="2"/>
        <v>1.1474716036181518</v>
      </c>
    </row>
    <row r="5" spans="1:19" s="5" customFormat="1" ht="14" x14ac:dyDescent="0.3">
      <c r="A5" s="17" t="s">
        <v>21</v>
      </c>
      <c r="B5" s="16" t="s">
        <v>2</v>
      </c>
      <c r="C5" s="18">
        <v>7344.75</v>
      </c>
      <c r="D5" s="16"/>
      <c r="E5" s="17" t="s">
        <v>21</v>
      </c>
      <c r="F5" s="16" t="s">
        <v>12</v>
      </c>
      <c r="G5" s="18">
        <v>8079.33</v>
      </c>
      <c r="H5" s="16"/>
      <c r="I5" s="17" t="s">
        <v>21</v>
      </c>
      <c r="J5" s="16" t="s">
        <v>7</v>
      </c>
      <c r="K5" s="18">
        <v>8813.83</v>
      </c>
      <c r="L5" s="6"/>
      <c r="N5" s="8">
        <v>6400.92</v>
      </c>
      <c r="O5" s="5">
        <f t="shared" si="0"/>
        <v>1.1474522412403216</v>
      </c>
      <c r="P5" s="8">
        <v>7041</v>
      </c>
      <c r="Q5" s="5">
        <f t="shared" si="1"/>
        <v>1.1474691095014913</v>
      </c>
      <c r="R5" s="8">
        <v>7681.08</v>
      </c>
      <c r="S5" s="5">
        <f t="shared" si="2"/>
        <v>1.1474727512276919</v>
      </c>
    </row>
    <row r="6" spans="1:19" s="5" customFormat="1" ht="14" x14ac:dyDescent="0.3">
      <c r="A6" s="17" t="s">
        <v>22</v>
      </c>
      <c r="B6" s="16" t="s">
        <v>3</v>
      </c>
      <c r="C6" s="18">
        <v>7678.75</v>
      </c>
      <c r="D6" s="16"/>
      <c r="E6" s="17" t="s">
        <v>22</v>
      </c>
      <c r="F6" s="16" t="s">
        <v>13</v>
      </c>
      <c r="G6" s="18">
        <v>8446.5</v>
      </c>
      <c r="H6" s="16"/>
      <c r="I6" s="17" t="s">
        <v>22</v>
      </c>
      <c r="J6" s="16" t="s">
        <v>8</v>
      </c>
      <c r="K6" s="18">
        <v>9214.5</v>
      </c>
      <c r="L6" s="6"/>
      <c r="N6" s="8">
        <v>6691.83</v>
      </c>
      <c r="O6" s="5">
        <f t="shared" si="0"/>
        <v>1.1474813317134476</v>
      </c>
      <c r="P6" s="8">
        <v>7361</v>
      </c>
      <c r="Q6" s="5">
        <f t="shared" si="1"/>
        <v>1.1474663768509714</v>
      </c>
      <c r="R6" s="8">
        <v>8030.17</v>
      </c>
      <c r="S6" s="5">
        <f t="shared" si="2"/>
        <v>1.1474850470164393</v>
      </c>
    </row>
    <row r="7" spans="1:19" s="5" customFormat="1" ht="27" x14ac:dyDescent="0.3">
      <c r="A7" s="17" t="s">
        <v>23</v>
      </c>
      <c r="B7" s="16" t="s">
        <v>4</v>
      </c>
      <c r="C7" s="18">
        <v>8012.58</v>
      </c>
      <c r="D7" s="16"/>
      <c r="E7" s="17" t="s">
        <v>23</v>
      </c>
      <c r="F7" s="16" t="s">
        <v>14</v>
      </c>
      <c r="G7" s="18">
        <v>8813.83</v>
      </c>
      <c r="H7" s="16"/>
      <c r="I7" s="17" t="s">
        <v>23</v>
      </c>
      <c r="J7" s="16" t="s">
        <v>9</v>
      </c>
      <c r="K7" s="18">
        <v>9615.08</v>
      </c>
      <c r="L7" s="6"/>
      <c r="N7" s="8">
        <v>6982.83</v>
      </c>
      <c r="O7" s="5">
        <f t="shared" si="0"/>
        <v>1.1474688629108829</v>
      </c>
      <c r="P7" s="8">
        <v>7681.08</v>
      </c>
      <c r="Q7" s="5">
        <f t="shared" si="1"/>
        <v>1.1474727512276919</v>
      </c>
      <c r="R7" s="8">
        <v>8379.42</v>
      </c>
      <c r="S7" s="5">
        <f t="shared" si="2"/>
        <v>1.1474636669363751</v>
      </c>
    </row>
    <row r="8" spans="1:19" s="5" customFormat="1" ht="14.5" thickBot="1" x14ac:dyDescent="0.35">
      <c r="A8" s="17" t="s">
        <v>29</v>
      </c>
      <c r="B8" s="16" t="s">
        <v>5</v>
      </c>
      <c r="C8" s="18">
        <v>8346.33</v>
      </c>
      <c r="D8" s="16"/>
      <c r="E8" s="17" t="s">
        <v>29</v>
      </c>
      <c r="F8" s="16" t="s">
        <v>15</v>
      </c>
      <c r="G8" s="18">
        <v>9181</v>
      </c>
      <c r="H8" s="16"/>
      <c r="I8" s="17" t="s">
        <v>29</v>
      </c>
      <c r="J8" s="16" t="s">
        <v>10</v>
      </c>
      <c r="K8" s="18">
        <v>10015.67</v>
      </c>
      <c r="L8" s="6"/>
      <c r="N8" s="9">
        <v>7273.75</v>
      </c>
      <c r="O8" s="5">
        <f t="shared" si="0"/>
        <v>1.1474590135762159</v>
      </c>
      <c r="P8" s="9">
        <v>8001.17</v>
      </c>
      <c r="Q8" s="5">
        <f t="shared" si="1"/>
        <v>1.1474571843867833</v>
      </c>
      <c r="R8" s="9">
        <v>8728.5</v>
      </c>
      <c r="S8" s="5">
        <f t="shared" si="2"/>
        <v>1.1474674915506673</v>
      </c>
    </row>
    <row r="9" spans="1:19" ht="17.5" thickBot="1" x14ac:dyDescent="0.45">
      <c r="A9" s="112" t="s">
        <v>75</v>
      </c>
    </row>
    <row r="10" spans="1:19" ht="13" thickTop="1" x14ac:dyDescent="0.25"/>
  </sheetData>
  <sheetProtection formatCells="0" formatColumns="0" formatRows="0"/>
  <printOptions horizontalCentered="1" verticalCentered="1"/>
  <pageMargins left="0.5" right="0.5" top="0.39" bottom="0.32" header="0.35" footer="0.26"/>
  <pageSetup orientation="landscape" r:id="rId1"/>
  <headerFooter alignWithMargins="0"/>
  <tableParts count="3">
    <tablePart r:id="rId2"/>
    <tablePart r:id="rId3"/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CCE8-39A9-43E6-85CE-26202232C921}">
  <sheetPr>
    <pageSetUpPr fitToPage="1"/>
  </sheetPr>
  <dimension ref="A1:Q10"/>
  <sheetViews>
    <sheetView workbookViewId="0">
      <selection activeCell="C13" sqref="C13"/>
    </sheetView>
  </sheetViews>
  <sheetFormatPr defaultColWidth="9.1796875" defaultRowHeight="12.5" x14ac:dyDescent="0.25"/>
  <cols>
    <col min="1" max="1" width="14.54296875" style="2" customWidth="1"/>
    <col min="2" max="2" width="20.54296875" style="2" customWidth="1"/>
    <col min="3" max="3" width="19.1796875" style="3" customWidth="1"/>
    <col min="4" max="4" width="13.453125" style="2" customWidth="1"/>
    <col min="5" max="5" width="14.453125" style="2" customWidth="1"/>
    <col min="6" max="6" width="2.453125" style="2" customWidth="1"/>
    <col min="7" max="7" width="13.26953125" style="2" customWidth="1"/>
    <col min="8" max="8" width="12" style="2" customWidth="1"/>
    <col min="9" max="9" width="14.54296875" style="2" customWidth="1"/>
    <col min="10" max="10" width="1.7265625" style="2" customWidth="1"/>
    <col min="11" max="11" width="9.1796875" style="2"/>
    <col min="12" max="12" width="10.81640625" style="2" hidden="1" customWidth="1"/>
    <col min="13" max="13" width="13.7265625" style="2" hidden="1" customWidth="1"/>
    <col min="14" max="14" width="10.81640625" style="2" hidden="1" customWidth="1"/>
    <col min="15" max="15" width="13.7265625" style="2" hidden="1" customWidth="1"/>
    <col min="16" max="16" width="10.81640625" style="2" hidden="1" customWidth="1"/>
    <col min="17" max="17" width="13.7265625" style="2" hidden="1" customWidth="1"/>
    <col min="18" max="16384" width="9.1796875" style="2"/>
  </cols>
  <sheetData>
    <row r="1" spans="1:17" s="5" customFormat="1" ht="20" thickBot="1" x14ac:dyDescent="0.5">
      <c r="A1" s="22" t="s">
        <v>34</v>
      </c>
      <c r="B1" s="1"/>
      <c r="C1" s="1"/>
      <c r="D1" s="11"/>
      <c r="E1" s="14"/>
      <c r="F1" s="14"/>
      <c r="G1" s="14"/>
      <c r="H1" s="11"/>
      <c r="I1" s="14"/>
    </row>
    <row r="2" spans="1:17" s="5" customFormat="1" ht="14.5" thickTop="1" x14ac:dyDescent="0.3">
      <c r="A2" s="16" t="s">
        <v>26</v>
      </c>
      <c r="B2" s="16" t="s">
        <v>27</v>
      </c>
      <c r="C2" s="16" t="s">
        <v>19</v>
      </c>
      <c r="D2" s="11"/>
      <c r="E2" s="14"/>
      <c r="F2" s="14"/>
      <c r="G2" s="14"/>
      <c r="H2" s="11"/>
      <c r="I2" s="14"/>
    </row>
    <row r="3" spans="1:17" s="5" customFormat="1" ht="14" x14ac:dyDescent="0.3">
      <c r="A3" s="17" t="s">
        <v>28</v>
      </c>
      <c r="B3" s="16" t="s">
        <v>16</v>
      </c>
      <c r="C3" s="18">
        <v>6677.17</v>
      </c>
      <c r="D3" s="11"/>
      <c r="E3" s="14"/>
      <c r="F3" s="14"/>
      <c r="G3" s="14"/>
      <c r="H3" s="11"/>
      <c r="I3" s="14"/>
      <c r="J3" s="6"/>
      <c r="L3" s="8">
        <v>5819</v>
      </c>
      <c r="M3" s="5">
        <f t="shared" ref="M3:M8" si="0">C3/L3</f>
        <v>1.1474772297645643</v>
      </c>
      <c r="N3" s="8">
        <v>6400.92</v>
      </c>
      <c r="O3" s="5">
        <f t="shared" ref="O3:O8" si="1">E3/N3</f>
        <v>0</v>
      </c>
      <c r="P3" s="8">
        <v>6982.83</v>
      </c>
      <c r="Q3" s="5">
        <f t="shared" ref="Q3:Q8" si="2">I3/P3</f>
        <v>0</v>
      </c>
    </row>
    <row r="4" spans="1:17" s="5" customFormat="1" ht="14" x14ac:dyDescent="0.3">
      <c r="A4" s="17" t="s">
        <v>20</v>
      </c>
      <c r="B4" s="16" t="s">
        <v>1</v>
      </c>
      <c r="C4" s="18">
        <v>7010.92</v>
      </c>
      <c r="D4" s="11"/>
      <c r="E4" s="14"/>
      <c r="F4" s="14"/>
      <c r="G4" s="14"/>
      <c r="H4" s="11"/>
      <c r="I4" s="14"/>
      <c r="J4" s="6"/>
      <c r="L4" s="8">
        <v>6109.92</v>
      </c>
      <c r="M4" s="5">
        <f t="shared" si="0"/>
        <v>1.1474651059261005</v>
      </c>
      <c r="N4" s="8">
        <v>6720.92</v>
      </c>
      <c r="O4" s="5">
        <f t="shared" si="1"/>
        <v>0</v>
      </c>
      <c r="P4" s="8">
        <v>7331.92</v>
      </c>
      <c r="Q4" s="5">
        <f t="shared" si="2"/>
        <v>0</v>
      </c>
    </row>
    <row r="5" spans="1:17" s="5" customFormat="1" ht="14" x14ac:dyDescent="0.3">
      <c r="A5" s="17" t="s">
        <v>21</v>
      </c>
      <c r="B5" s="16" t="s">
        <v>2</v>
      </c>
      <c r="C5" s="18">
        <v>7344.75</v>
      </c>
      <c r="D5" s="11"/>
      <c r="E5" s="14"/>
      <c r="F5" s="14"/>
      <c r="G5" s="14"/>
      <c r="H5" s="11"/>
      <c r="I5" s="14"/>
      <c r="J5" s="6"/>
      <c r="L5" s="8">
        <v>6400.92</v>
      </c>
      <c r="M5" s="5">
        <f t="shared" si="0"/>
        <v>1.1474522412403216</v>
      </c>
      <c r="N5" s="8">
        <v>7041</v>
      </c>
      <c r="O5" s="5">
        <f t="shared" si="1"/>
        <v>0</v>
      </c>
      <c r="P5" s="8">
        <v>7681.08</v>
      </c>
      <c r="Q5" s="5">
        <f t="shared" si="2"/>
        <v>0</v>
      </c>
    </row>
    <row r="6" spans="1:17" s="5" customFormat="1" ht="14" x14ac:dyDescent="0.3">
      <c r="A6" s="17" t="s">
        <v>22</v>
      </c>
      <c r="B6" s="16" t="s">
        <v>3</v>
      </c>
      <c r="C6" s="18">
        <v>7678.75</v>
      </c>
      <c r="D6" s="11"/>
      <c r="E6" s="14"/>
      <c r="F6" s="14"/>
      <c r="G6" s="14"/>
      <c r="H6" s="11"/>
      <c r="I6" s="14"/>
      <c r="J6" s="6"/>
      <c r="L6" s="8">
        <v>6691.83</v>
      </c>
      <c r="M6" s="5">
        <f t="shared" si="0"/>
        <v>1.1474813317134476</v>
      </c>
      <c r="N6" s="8">
        <v>7361</v>
      </c>
      <c r="O6" s="5">
        <f t="shared" si="1"/>
        <v>0</v>
      </c>
      <c r="P6" s="8">
        <v>8030.17</v>
      </c>
      <c r="Q6" s="5">
        <f t="shared" si="2"/>
        <v>0</v>
      </c>
    </row>
    <row r="7" spans="1:17" s="5" customFormat="1" ht="14" x14ac:dyDescent="0.3">
      <c r="A7" s="17" t="s">
        <v>23</v>
      </c>
      <c r="B7" s="16" t="s">
        <v>4</v>
      </c>
      <c r="C7" s="18">
        <v>8012.58</v>
      </c>
      <c r="D7" s="11"/>
      <c r="E7" s="14"/>
      <c r="F7" s="14"/>
      <c r="G7" s="14"/>
      <c r="H7" s="11"/>
      <c r="I7" s="14"/>
      <c r="J7" s="6"/>
      <c r="L7" s="8">
        <v>6982.83</v>
      </c>
      <c r="M7" s="5">
        <f t="shared" si="0"/>
        <v>1.1474688629108829</v>
      </c>
      <c r="N7" s="8">
        <v>7681.08</v>
      </c>
      <c r="O7" s="5">
        <f t="shared" si="1"/>
        <v>0</v>
      </c>
      <c r="P7" s="8">
        <v>8379.42</v>
      </c>
      <c r="Q7" s="5">
        <f t="shared" si="2"/>
        <v>0</v>
      </c>
    </row>
    <row r="8" spans="1:17" s="5" customFormat="1" ht="14.5" thickBot="1" x14ac:dyDescent="0.35">
      <c r="A8" s="17" t="s">
        <v>29</v>
      </c>
      <c r="B8" s="16" t="s">
        <v>5</v>
      </c>
      <c r="C8" s="18">
        <v>8346.33</v>
      </c>
      <c r="D8" s="11"/>
      <c r="E8" s="14"/>
      <c r="F8" s="14"/>
      <c r="G8" s="14"/>
      <c r="H8" s="11"/>
      <c r="I8" s="14"/>
      <c r="J8" s="6"/>
      <c r="L8" s="9">
        <v>7273.75</v>
      </c>
      <c r="M8" s="5">
        <f t="shared" si="0"/>
        <v>1.1474590135762159</v>
      </c>
      <c r="N8" s="9">
        <v>8001.17</v>
      </c>
      <c r="O8" s="5">
        <f t="shared" si="1"/>
        <v>0</v>
      </c>
      <c r="P8" s="9">
        <v>8728.5</v>
      </c>
      <c r="Q8" s="5">
        <f t="shared" si="2"/>
        <v>0</v>
      </c>
    </row>
    <row r="9" spans="1:17" s="5" customFormat="1" ht="17.5" thickBot="1" x14ac:dyDescent="0.45">
      <c r="A9" s="113" t="s">
        <v>75</v>
      </c>
      <c r="B9" s="11"/>
      <c r="C9" s="14"/>
      <c r="D9" s="11"/>
      <c r="E9" s="14"/>
      <c r="F9" s="14"/>
      <c r="G9" s="14"/>
      <c r="H9" s="11"/>
      <c r="I9" s="14"/>
      <c r="J9" s="6"/>
      <c r="L9" s="14"/>
      <c r="N9" s="14"/>
      <c r="P9" s="14"/>
    </row>
    <row r="10" spans="1:17" s="5" customFormat="1" ht="14.5" thickTop="1" x14ac:dyDescent="0.3">
      <c r="A10" s="15"/>
      <c r="B10" s="11"/>
      <c r="C10" s="14"/>
      <c r="D10" s="11"/>
      <c r="E10" s="14"/>
      <c r="F10" s="14"/>
      <c r="G10" s="14"/>
      <c r="H10" s="11"/>
      <c r="I10" s="14"/>
      <c r="J10" s="6"/>
      <c r="L10" s="14"/>
      <c r="N10" s="14"/>
      <c r="P10" s="14"/>
    </row>
  </sheetData>
  <sheetProtection formatCells="0" formatColumns="0" formatRows="0"/>
  <printOptions horizontalCentered="1" verticalCentered="1"/>
  <pageMargins left="0.5" right="0.5" top="0.39" bottom="0.32" header="0.35" footer="0.26"/>
  <pageSetup orientation="landscape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Q11"/>
  <sheetViews>
    <sheetView workbookViewId="0"/>
  </sheetViews>
  <sheetFormatPr defaultColWidth="9.1796875" defaultRowHeight="12.5" x14ac:dyDescent="0.25"/>
  <cols>
    <col min="1" max="1" width="14.54296875" style="2" customWidth="1"/>
    <col min="2" max="2" width="20.54296875" style="2" customWidth="1"/>
    <col min="3" max="3" width="19.1796875" style="3" customWidth="1"/>
    <col min="4" max="4" width="19.81640625" style="3" customWidth="1"/>
    <col min="5" max="5" width="14.453125" style="2" customWidth="1"/>
    <col min="6" max="6" width="2.453125" style="2" customWidth="1"/>
    <col min="7" max="7" width="13.26953125" style="2" customWidth="1"/>
    <col min="8" max="8" width="12" style="2" customWidth="1"/>
    <col min="9" max="9" width="14.54296875" style="2" customWidth="1"/>
    <col min="10" max="10" width="1.7265625" style="2" customWidth="1"/>
    <col min="11" max="11" width="9.1796875" style="2"/>
    <col min="12" max="12" width="10.81640625" style="2" hidden="1" customWidth="1"/>
    <col min="13" max="13" width="13.7265625" style="2" hidden="1" customWidth="1"/>
    <col min="14" max="14" width="10.81640625" style="2" hidden="1" customWidth="1"/>
    <col min="15" max="15" width="13.7265625" style="2" hidden="1" customWidth="1"/>
    <col min="16" max="16" width="10.81640625" style="2" hidden="1" customWidth="1"/>
    <col min="17" max="17" width="13.7265625" style="2" hidden="1" customWidth="1"/>
    <col min="18" max="16384" width="9.1796875" style="2"/>
  </cols>
  <sheetData>
    <row r="1" spans="1:4" s="5" customFormat="1" ht="20" thickBot="1" x14ac:dyDescent="0.5">
      <c r="A1" s="22" t="s">
        <v>101</v>
      </c>
      <c r="B1" s="23"/>
      <c r="C1" s="23"/>
      <c r="D1" s="23"/>
    </row>
    <row r="2" spans="1:4" s="5" customFormat="1" ht="42" customHeight="1" thickTop="1" x14ac:dyDescent="0.3">
      <c r="A2" s="17" t="s">
        <v>26</v>
      </c>
      <c r="B2" s="17" t="s">
        <v>27</v>
      </c>
      <c r="C2" s="17" t="s">
        <v>24</v>
      </c>
      <c r="D2" s="17" t="s">
        <v>25</v>
      </c>
    </row>
    <row r="3" spans="1:4" s="5" customFormat="1" ht="14" x14ac:dyDescent="0.3">
      <c r="A3" s="17" t="s">
        <v>28</v>
      </c>
      <c r="B3" s="16" t="s">
        <v>16</v>
      </c>
      <c r="C3" s="18">
        <v>4005.5</v>
      </c>
      <c r="D3" s="18">
        <v>8012.5</v>
      </c>
    </row>
    <row r="4" spans="1:4" s="5" customFormat="1" ht="14" x14ac:dyDescent="0.3">
      <c r="A4" s="17" t="s">
        <v>20</v>
      </c>
      <c r="B4" s="16" t="s">
        <v>1</v>
      </c>
      <c r="C4" s="18">
        <v>4206.5</v>
      </c>
      <c r="D4" s="18">
        <v>8413.5</v>
      </c>
    </row>
    <row r="5" spans="1:4" s="5" customFormat="1" ht="14" x14ac:dyDescent="0.3">
      <c r="A5" s="17" t="s">
        <v>21</v>
      </c>
      <c r="B5" s="16" t="s">
        <v>2</v>
      </c>
      <c r="C5" s="18">
        <v>4407.5</v>
      </c>
      <c r="D5" s="18">
        <v>8814.5</v>
      </c>
    </row>
    <row r="6" spans="1:4" s="5" customFormat="1" ht="14" x14ac:dyDescent="0.3">
      <c r="A6" s="17" t="s">
        <v>22</v>
      </c>
      <c r="B6" s="16" t="s">
        <v>3</v>
      </c>
      <c r="C6" s="18">
        <v>4606.5</v>
      </c>
      <c r="D6" s="18">
        <v>9214.5</v>
      </c>
    </row>
    <row r="7" spans="1:4" s="5" customFormat="1" ht="14" x14ac:dyDescent="0.3">
      <c r="A7" s="17" t="s">
        <v>23</v>
      </c>
      <c r="B7" s="16" t="s">
        <v>4</v>
      </c>
      <c r="C7" s="18">
        <v>4807.5</v>
      </c>
      <c r="D7" s="18">
        <v>9615</v>
      </c>
    </row>
    <row r="8" spans="1:4" s="5" customFormat="1" ht="14" x14ac:dyDescent="0.3">
      <c r="A8" s="17" t="s">
        <v>29</v>
      </c>
      <c r="B8" s="16" t="s">
        <v>5</v>
      </c>
      <c r="C8" s="18">
        <v>5008</v>
      </c>
      <c r="D8" s="18">
        <v>10016</v>
      </c>
    </row>
    <row r="9" spans="1:4" x14ac:dyDescent="0.25">
      <c r="A9" s="7" t="s">
        <v>100</v>
      </c>
      <c r="B9" s="7" t="s">
        <v>160</v>
      </c>
    </row>
    <row r="10" spans="1:4" ht="17.5" thickBot="1" x14ac:dyDescent="0.45">
      <c r="A10" s="112" t="s">
        <v>76</v>
      </c>
    </row>
    <row r="11" spans="1:4" ht="13" thickTop="1" x14ac:dyDescent="0.25"/>
  </sheetData>
  <sheetProtection formatCells="0" formatColumns="0" formatRows="0"/>
  <phoneticPr fontId="3" type="noConversion"/>
  <printOptions horizontalCentered="1" verticalCentered="1"/>
  <pageMargins left="0.5" right="0.5" top="0.39" bottom="0.32" header="0.35" footer="0.26"/>
  <pageSetup orientation="landscape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3666-46EA-4AD6-8A36-17EE142F8292}">
  <sheetPr>
    <pageSetUpPr fitToPage="1"/>
  </sheetPr>
  <dimension ref="A1:K26"/>
  <sheetViews>
    <sheetView zoomScaleNormal="100" workbookViewId="0">
      <selection activeCell="A9" sqref="A9:XFD9"/>
    </sheetView>
  </sheetViews>
  <sheetFormatPr defaultColWidth="9.1796875" defaultRowHeight="15.5" x14ac:dyDescent="0.35"/>
  <cols>
    <col min="1" max="1" width="13.1796875" style="12" customWidth="1"/>
    <col min="2" max="2" width="14.453125" style="12" customWidth="1"/>
    <col min="3" max="3" width="17" style="12" customWidth="1"/>
    <col min="4" max="4" width="3.81640625" style="2" customWidth="1"/>
    <col min="5" max="5" width="12.1796875" style="2" customWidth="1"/>
    <col min="6" max="6" width="12.7265625" style="2" customWidth="1"/>
    <col min="7" max="7" width="11.54296875" style="2" customWidth="1"/>
    <col min="8" max="8" width="3.7265625" style="2" customWidth="1"/>
    <col min="9" max="9" width="12.453125" style="2" customWidth="1"/>
    <col min="10" max="10" width="11.7265625" style="2" customWidth="1"/>
    <col min="11" max="11" width="11" style="2" customWidth="1"/>
    <col min="12" max="16384" width="9.1796875" style="2"/>
  </cols>
  <sheetData>
    <row r="1" spans="1:11" s="5" customFormat="1" ht="20" thickBot="1" x14ac:dyDescent="0.5">
      <c r="A1" s="22" t="s">
        <v>0</v>
      </c>
      <c r="B1" s="1"/>
      <c r="C1" s="1"/>
      <c r="E1" s="114" t="s">
        <v>35</v>
      </c>
      <c r="F1" s="21"/>
      <c r="G1" s="21"/>
      <c r="I1" s="114" t="s">
        <v>36</v>
      </c>
      <c r="J1" s="20"/>
      <c r="K1" s="20"/>
    </row>
    <row r="2" spans="1:11" s="5" customFormat="1" ht="27.5" thickTop="1" x14ac:dyDescent="0.3">
      <c r="A2" s="16" t="s">
        <v>27</v>
      </c>
      <c r="B2" s="16" t="s">
        <v>19</v>
      </c>
      <c r="C2" s="16" t="s">
        <v>30</v>
      </c>
      <c r="E2" s="16" t="s">
        <v>27</v>
      </c>
      <c r="F2" s="16" t="s">
        <v>19</v>
      </c>
      <c r="G2" s="16" t="s">
        <v>30</v>
      </c>
      <c r="I2" s="16" t="s">
        <v>27</v>
      </c>
      <c r="J2" s="16" t="s">
        <v>19</v>
      </c>
      <c r="K2" s="16" t="s">
        <v>30</v>
      </c>
    </row>
    <row r="3" spans="1:11" s="5" customFormat="1" ht="14" x14ac:dyDescent="0.3">
      <c r="A3" s="17" t="s">
        <v>16</v>
      </c>
      <c r="B3" s="18">
        <v>6677.17</v>
      </c>
      <c r="C3" s="18">
        <v>307</v>
      </c>
      <c r="E3" s="17" t="s">
        <v>17</v>
      </c>
      <c r="F3" s="18">
        <v>7344.75</v>
      </c>
      <c r="G3" s="18">
        <v>337.69</v>
      </c>
      <c r="I3" s="17" t="s">
        <v>18</v>
      </c>
      <c r="J3" s="18">
        <v>8012.58</v>
      </c>
      <c r="K3" s="18">
        <v>368.39</v>
      </c>
    </row>
    <row r="4" spans="1:11" s="5" customFormat="1" ht="14" x14ac:dyDescent="0.3">
      <c r="A4" s="17" t="s">
        <v>1</v>
      </c>
      <c r="B4" s="18">
        <v>7010.92</v>
      </c>
      <c r="C4" s="18">
        <v>322.33999999999997</v>
      </c>
      <c r="E4" s="17" t="s">
        <v>11</v>
      </c>
      <c r="F4" s="18">
        <v>7712</v>
      </c>
      <c r="G4" s="18">
        <v>354.57</v>
      </c>
      <c r="I4" s="17" t="s">
        <v>6</v>
      </c>
      <c r="J4" s="18">
        <v>8413.17</v>
      </c>
      <c r="K4" s="18">
        <v>386.81</v>
      </c>
    </row>
    <row r="5" spans="1:11" s="5" customFormat="1" ht="14" x14ac:dyDescent="0.3">
      <c r="A5" s="17" t="s">
        <v>2</v>
      </c>
      <c r="B5" s="18">
        <v>7344.75</v>
      </c>
      <c r="C5" s="18">
        <v>337.69</v>
      </c>
      <c r="E5" s="17" t="s">
        <v>12</v>
      </c>
      <c r="F5" s="18">
        <v>8079.33</v>
      </c>
      <c r="G5" s="18">
        <v>371.46</v>
      </c>
      <c r="I5" s="17" t="s">
        <v>7</v>
      </c>
      <c r="J5" s="18">
        <v>8813.83</v>
      </c>
      <c r="K5" s="18">
        <v>405.23</v>
      </c>
    </row>
    <row r="6" spans="1:11" s="5" customFormat="1" ht="14" x14ac:dyDescent="0.3">
      <c r="A6" s="17" t="s">
        <v>3</v>
      </c>
      <c r="B6" s="18">
        <v>7678.75</v>
      </c>
      <c r="C6" s="18">
        <v>353.05</v>
      </c>
      <c r="E6" s="17" t="s">
        <v>13</v>
      </c>
      <c r="F6" s="18">
        <v>8446.5</v>
      </c>
      <c r="G6" s="18">
        <v>388.34</v>
      </c>
      <c r="I6" s="17" t="s">
        <v>8</v>
      </c>
      <c r="J6" s="18">
        <v>9214.5</v>
      </c>
      <c r="K6" s="18">
        <v>423.66</v>
      </c>
    </row>
    <row r="7" spans="1:11" s="5" customFormat="1" ht="14" x14ac:dyDescent="0.3">
      <c r="A7" s="17" t="s">
        <v>4</v>
      </c>
      <c r="B7" s="18">
        <v>8012.58</v>
      </c>
      <c r="C7" s="18">
        <v>368.39</v>
      </c>
      <c r="E7" s="17" t="s">
        <v>14</v>
      </c>
      <c r="F7" s="18">
        <v>8813.83</v>
      </c>
      <c r="G7" s="18">
        <v>405.23</v>
      </c>
      <c r="I7" s="17" t="s">
        <v>9</v>
      </c>
      <c r="J7" s="18">
        <v>9615.08</v>
      </c>
      <c r="K7" s="18">
        <v>442.07</v>
      </c>
    </row>
    <row r="8" spans="1:11" s="5" customFormat="1" ht="14" x14ac:dyDescent="0.3">
      <c r="A8" s="17" t="s">
        <v>5</v>
      </c>
      <c r="B8" s="18">
        <v>8346.33</v>
      </c>
      <c r="C8" s="18">
        <v>383.74</v>
      </c>
      <c r="E8" s="17" t="s">
        <v>15</v>
      </c>
      <c r="F8" s="18">
        <v>9181</v>
      </c>
      <c r="G8" s="18">
        <v>422.11</v>
      </c>
      <c r="I8" s="17" t="s">
        <v>10</v>
      </c>
      <c r="J8" s="18">
        <v>10015.67</v>
      </c>
      <c r="K8" s="18">
        <v>460.49</v>
      </c>
    </row>
    <row r="9" spans="1:11" ht="17.5" thickBot="1" x14ac:dyDescent="0.3">
      <c r="A9" s="115" t="s">
        <v>75</v>
      </c>
      <c r="B9" s="16"/>
      <c r="C9" s="16"/>
      <c r="D9" s="13"/>
    </row>
    <row r="10" spans="1:11" ht="14" thickTop="1" x14ac:dyDescent="0.25">
      <c r="A10" s="16"/>
      <c r="B10" s="16"/>
      <c r="C10" s="16"/>
      <c r="D10" s="7"/>
    </row>
    <row r="11" spans="1:11" ht="13.5" x14ac:dyDescent="0.25">
      <c r="A11" s="16"/>
      <c r="B11" s="16"/>
      <c r="C11" s="16"/>
      <c r="D11" s="7"/>
    </row>
    <row r="12" spans="1:11" ht="13.5" x14ac:dyDescent="0.25">
      <c r="A12" s="16"/>
      <c r="B12" s="16"/>
      <c r="C12" s="16"/>
      <c r="D12" s="7"/>
    </row>
    <row r="13" spans="1:11" x14ac:dyDescent="0.35">
      <c r="D13" s="10"/>
    </row>
    <row r="22" spans="1:4" ht="13.5" x14ac:dyDescent="0.25">
      <c r="A22" s="16"/>
      <c r="B22" s="16"/>
      <c r="C22" s="16"/>
      <c r="D22" s="7"/>
    </row>
    <row r="23" spans="1:4" ht="13.5" x14ac:dyDescent="0.25">
      <c r="A23" s="16"/>
      <c r="B23" s="16"/>
      <c r="C23" s="16"/>
      <c r="D23" s="7"/>
    </row>
    <row r="24" spans="1:4" ht="13.5" x14ac:dyDescent="0.25">
      <c r="A24" s="16"/>
      <c r="B24" s="16"/>
      <c r="C24" s="16"/>
      <c r="D24" s="7"/>
    </row>
    <row r="25" spans="1:4" ht="13.5" x14ac:dyDescent="0.25">
      <c r="A25" s="16"/>
      <c r="B25" s="16"/>
      <c r="C25" s="16"/>
      <c r="D25" s="7"/>
    </row>
    <row r="26" spans="1:4" x14ac:dyDescent="0.35">
      <c r="D26" s="10"/>
    </row>
  </sheetData>
  <sheetProtection formatCells="0" formatColumns="0" formatRows="0" sort="0" autoFilter="0"/>
  <printOptions horizontalCentered="1" verticalCentered="1"/>
  <pageMargins left="0.17" right="0.17" top="0.27" bottom="1.71" header="0.18" footer="0.05"/>
  <pageSetup orientation="portrait" r:id="rId1"/>
  <headerFooter alignWithMargins="0"/>
  <tableParts count="3">
    <tablePart r:id="rId2"/>
    <tablePart r:id="rId3"/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7405-223B-4E4B-B70E-98A70A2C5B9C}">
  <dimension ref="A1:I35"/>
  <sheetViews>
    <sheetView zoomScaleNormal="100" zoomScaleSheetLayoutView="130" workbookViewId="0">
      <selection activeCell="C13" sqref="C13"/>
    </sheetView>
  </sheetViews>
  <sheetFormatPr defaultColWidth="9.1796875" defaultRowHeight="15.5" x14ac:dyDescent="0.35"/>
  <cols>
    <col min="1" max="1" width="12" style="117" customWidth="1"/>
    <col min="2" max="2" width="14" style="117" customWidth="1"/>
    <col min="3" max="3" width="13.81640625" style="117" customWidth="1"/>
    <col min="4" max="4" width="14.26953125" style="116" customWidth="1"/>
    <col min="5" max="5" width="13.453125" style="116" customWidth="1"/>
    <col min="6" max="7" width="9.1796875" style="116"/>
    <col min="8" max="8" width="11.54296875" style="116" bestFit="1" customWidth="1"/>
    <col min="9" max="9" width="9.54296875" style="116" bestFit="1" customWidth="1"/>
    <col min="10" max="16384" width="9.1796875" style="116"/>
  </cols>
  <sheetData>
    <row r="1" spans="1:9" ht="20" thickBot="1" x14ac:dyDescent="0.5">
      <c r="A1" s="22" t="s">
        <v>138</v>
      </c>
      <c r="B1" s="22"/>
      <c r="C1" s="22"/>
      <c r="D1" s="22"/>
      <c r="E1" s="22"/>
      <c r="F1" s="128"/>
      <c r="G1" s="128"/>
    </row>
    <row r="2" spans="1:9" ht="39" customHeight="1" thickTop="1" x14ac:dyDescent="0.35">
      <c r="A2" s="129" t="s">
        <v>137</v>
      </c>
      <c r="B2" s="129" t="s">
        <v>136</v>
      </c>
      <c r="C2" s="129" t="s">
        <v>135</v>
      </c>
      <c r="D2" s="129" t="s">
        <v>134</v>
      </c>
      <c r="E2" s="129" t="s">
        <v>133</v>
      </c>
    </row>
    <row r="3" spans="1:9" ht="15" customHeight="1" x14ac:dyDescent="0.35">
      <c r="A3" s="127" t="s">
        <v>132</v>
      </c>
      <c r="B3" s="126">
        <v>2600</v>
      </c>
      <c r="C3" s="126">
        <v>3934.8975</v>
      </c>
      <c r="D3" s="125">
        <v>15</v>
      </c>
      <c r="E3" s="125">
        <v>22.701331730769233</v>
      </c>
      <c r="H3" s="124"/>
      <c r="I3" s="124"/>
    </row>
    <row r="4" spans="1:9" ht="15" customHeight="1" x14ac:dyDescent="0.35">
      <c r="A4" s="127" t="s">
        <v>131</v>
      </c>
      <c r="B4" s="126">
        <v>2600</v>
      </c>
      <c r="C4" s="126">
        <v>4131.63375</v>
      </c>
      <c r="D4" s="125">
        <v>15</v>
      </c>
      <c r="E4" s="125">
        <v>23.836348557692308</v>
      </c>
      <c r="H4" s="124"/>
      <c r="I4" s="124"/>
    </row>
    <row r="5" spans="1:9" ht="15" customHeight="1" x14ac:dyDescent="0.35">
      <c r="A5" s="127" t="s">
        <v>130</v>
      </c>
      <c r="B5" s="126">
        <v>2600</v>
      </c>
      <c r="C5" s="126">
        <v>4338.2024999999994</v>
      </c>
      <c r="D5" s="125">
        <v>15</v>
      </c>
      <c r="E5" s="125">
        <v>25.028091346153843</v>
      </c>
      <c r="G5" s="124"/>
      <c r="H5" s="124"/>
      <c r="I5" s="124"/>
    </row>
    <row r="6" spans="1:9" ht="14.5" x14ac:dyDescent="0.35">
      <c r="A6" s="127" t="s">
        <v>129</v>
      </c>
      <c r="B6" s="126">
        <v>2600</v>
      </c>
      <c r="C6" s="126">
        <v>4555.1212499999992</v>
      </c>
      <c r="D6" s="125">
        <v>15</v>
      </c>
      <c r="E6" s="125">
        <v>26.279545673076917</v>
      </c>
      <c r="H6" s="124"/>
      <c r="I6" s="124"/>
    </row>
    <row r="7" spans="1:9" ht="14.5" x14ac:dyDescent="0.35">
      <c r="A7" s="127" t="s">
        <v>128</v>
      </c>
      <c r="B7" s="126">
        <v>2733.0899999999997</v>
      </c>
      <c r="C7" s="126">
        <v>4782.8212499999991</v>
      </c>
      <c r="D7" s="125">
        <v>15.767826923076921</v>
      </c>
      <c r="E7" s="125">
        <v>27.593199519230762</v>
      </c>
      <c r="H7" s="124"/>
      <c r="I7" s="124"/>
    </row>
    <row r="8" spans="1:9" ht="14.5" x14ac:dyDescent="0.35">
      <c r="A8" s="127" t="s">
        <v>127</v>
      </c>
      <c r="B8" s="126">
        <v>2869.7099999999996</v>
      </c>
      <c r="C8" s="126">
        <v>5021.9925000000003</v>
      </c>
      <c r="D8" s="125">
        <v>16.55601923076923</v>
      </c>
      <c r="E8" s="125">
        <v>28.973033653846151</v>
      </c>
      <c r="H8" s="124"/>
      <c r="I8" s="124"/>
    </row>
    <row r="9" spans="1:9" ht="14.5" x14ac:dyDescent="0.35">
      <c r="A9" s="127" t="s">
        <v>126</v>
      </c>
      <c r="B9" s="126">
        <v>3013.23</v>
      </c>
      <c r="C9" s="126">
        <v>5273.0662499999999</v>
      </c>
      <c r="D9" s="125">
        <v>17.384019230769233</v>
      </c>
      <c r="E9" s="125">
        <v>30.421536057692304</v>
      </c>
      <c r="H9" s="124"/>
      <c r="I9" s="124"/>
    </row>
    <row r="10" spans="1:9" ht="14.5" x14ac:dyDescent="0.35">
      <c r="A10" s="127" t="s">
        <v>125</v>
      </c>
      <c r="B10" s="126">
        <v>3163.8224999999998</v>
      </c>
      <c r="C10" s="126">
        <v>5536.7324999999992</v>
      </c>
      <c r="D10" s="125">
        <v>18.25282211538461</v>
      </c>
      <c r="E10" s="125">
        <v>31.942687499999998</v>
      </c>
      <c r="H10" s="124"/>
      <c r="I10" s="124"/>
    </row>
    <row r="11" spans="1:9" ht="14.5" x14ac:dyDescent="0.35">
      <c r="A11" s="127" t="s">
        <v>124</v>
      </c>
      <c r="B11" s="126">
        <v>3322.0049999999997</v>
      </c>
      <c r="C11" s="126">
        <v>5813.5949999999993</v>
      </c>
      <c r="D11" s="125">
        <v>19.16541346153846</v>
      </c>
      <c r="E11" s="125">
        <v>33.539971153846146</v>
      </c>
      <c r="H11" s="124"/>
      <c r="I11" s="124"/>
    </row>
    <row r="12" spans="1:9" ht="14.5" x14ac:dyDescent="0.35">
      <c r="A12" s="127" t="s">
        <v>123</v>
      </c>
      <c r="B12" s="126">
        <v>3488.1224999999995</v>
      </c>
      <c r="C12" s="126">
        <v>6104.2574999999988</v>
      </c>
      <c r="D12" s="125">
        <v>20.123783653846154</v>
      </c>
      <c r="E12" s="125">
        <v>35.216870192307681</v>
      </c>
      <c r="H12" s="124"/>
      <c r="I12" s="124"/>
    </row>
    <row r="13" spans="1:9" ht="14.5" x14ac:dyDescent="0.35">
      <c r="A13" s="127" t="s">
        <v>122</v>
      </c>
      <c r="B13" s="126">
        <v>3662.5199999999995</v>
      </c>
      <c r="C13" s="126">
        <v>6409.4962499999992</v>
      </c>
      <c r="D13" s="125">
        <v>21.12992307692307</v>
      </c>
      <c r="E13" s="125">
        <v>36.977862980769224</v>
      </c>
      <c r="H13" s="124"/>
      <c r="I13" s="124"/>
    </row>
    <row r="14" spans="1:9" ht="14.5" x14ac:dyDescent="0.35">
      <c r="A14" s="127" t="s">
        <v>121</v>
      </c>
      <c r="B14" s="126">
        <v>3845.7149999999997</v>
      </c>
      <c r="C14" s="126">
        <v>6729.9149999999991</v>
      </c>
      <c r="D14" s="125">
        <v>22.186817307692305</v>
      </c>
      <c r="E14" s="125">
        <v>38.826432692307684</v>
      </c>
      <c r="H14" s="124"/>
      <c r="I14" s="124"/>
    </row>
    <row r="15" spans="1:9" ht="14.5" x14ac:dyDescent="0.35">
      <c r="A15" s="127" t="s">
        <v>120</v>
      </c>
      <c r="B15" s="126">
        <v>4037.9662499999995</v>
      </c>
      <c r="C15" s="126">
        <v>7066.4624999999996</v>
      </c>
      <c r="D15" s="125">
        <v>23.29595913461538</v>
      </c>
      <c r="E15" s="125">
        <v>40.768052884615379</v>
      </c>
      <c r="H15" s="124"/>
      <c r="I15" s="124"/>
    </row>
    <row r="16" spans="1:9" ht="14.5" x14ac:dyDescent="0.35">
      <c r="A16" s="127" t="s">
        <v>119</v>
      </c>
      <c r="B16" s="126">
        <v>4239.8774999999996</v>
      </c>
      <c r="C16" s="126">
        <v>7419.7424999999994</v>
      </c>
      <c r="D16" s="125">
        <v>24.460831730769229</v>
      </c>
      <c r="E16" s="125">
        <v>42.806206730769226</v>
      </c>
      <c r="H16" s="124"/>
      <c r="I16" s="124"/>
    </row>
    <row r="17" spans="1:9" ht="14.5" x14ac:dyDescent="0.35">
      <c r="A17" s="127" t="s">
        <v>118</v>
      </c>
      <c r="B17" s="126">
        <v>4451.8799999999992</v>
      </c>
      <c r="C17" s="126">
        <v>7790.7899999999991</v>
      </c>
      <c r="D17" s="125">
        <v>25.683923076923072</v>
      </c>
      <c r="E17" s="125">
        <v>44.946865384615379</v>
      </c>
      <c r="H17" s="124"/>
      <c r="I17" s="124"/>
    </row>
    <row r="18" spans="1:9" ht="14.5" x14ac:dyDescent="0.35">
      <c r="A18" s="127" t="s">
        <v>117</v>
      </c>
      <c r="B18" s="126">
        <v>4674.49125</v>
      </c>
      <c r="C18" s="126">
        <v>8180.2950000000001</v>
      </c>
      <c r="D18" s="125">
        <v>26.968218749999998</v>
      </c>
      <c r="E18" s="125">
        <v>47.194009615384616</v>
      </c>
      <c r="H18" s="124"/>
      <c r="I18" s="124"/>
    </row>
    <row r="19" spans="1:9" ht="14.5" x14ac:dyDescent="0.35">
      <c r="A19" s="127" t="s">
        <v>116</v>
      </c>
      <c r="B19" s="126">
        <v>4908.1424999999999</v>
      </c>
      <c r="C19" s="126">
        <v>8589.2924999999996</v>
      </c>
      <c r="D19" s="125">
        <v>28.316206730769231</v>
      </c>
      <c r="E19" s="125">
        <v>49.553610576923077</v>
      </c>
      <c r="H19" s="124"/>
      <c r="I19" s="124"/>
    </row>
    <row r="20" spans="1:9" ht="14.5" x14ac:dyDescent="0.35">
      <c r="A20" s="127" t="s">
        <v>115</v>
      </c>
      <c r="B20" s="126">
        <v>5153.6099999999997</v>
      </c>
      <c r="C20" s="126">
        <v>9018.8174999999992</v>
      </c>
      <c r="D20" s="125">
        <v>29.732365384615385</v>
      </c>
      <c r="E20" s="125">
        <v>52.031639423076925</v>
      </c>
      <c r="H20" s="124"/>
      <c r="I20" s="124"/>
    </row>
    <row r="21" spans="1:9" ht="14.5" x14ac:dyDescent="0.35">
      <c r="A21" s="127" t="s">
        <v>114</v>
      </c>
      <c r="B21" s="126">
        <v>5411.2387499999995</v>
      </c>
      <c r="C21" s="126">
        <v>9469.7325000000001</v>
      </c>
      <c r="D21" s="125">
        <v>31.218685096153841</v>
      </c>
      <c r="E21" s="125">
        <v>54.633072115384621</v>
      </c>
      <c r="H21" s="124"/>
      <c r="I21" s="124"/>
    </row>
    <row r="22" spans="1:9" ht="14.5" x14ac:dyDescent="0.35">
      <c r="A22" s="127" t="s">
        <v>113</v>
      </c>
      <c r="B22" s="126">
        <v>5852.2349999999997</v>
      </c>
      <c r="C22" s="126">
        <v>10241.411249999999</v>
      </c>
      <c r="D22" s="125">
        <v>33.762894230769227</v>
      </c>
      <c r="E22" s="125">
        <v>59.085064903846146</v>
      </c>
      <c r="H22" s="124"/>
      <c r="I22" s="124"/>
    </row>
    <row r="23" spans="1:9" ht="14.5" x14ac:dyDescent="0.35">
      <c r="A23" s="127" t="s">
        <v>112</v>
      </c>
      <c r="B23" s="126">
        <v>5864.6549999999997</v>
      </c>
      <c r="C23" s="126">
        <v>11436.146249999998</v>
      </c>
      <c r="D23" s="125">
        <v>33.834548076923078</v>
      </c>
      <c r="E23" s="125">
        <v>65.977766826923059</v>
      </c>
      <c r="H23" s="124"/>
      <c r="I23" s="124"/>
    </row>
    <row r="24" spans="1:9" ht="14.5" x14ac:dyDescent="0.35">
      <c r="A24" s="127" t="s">
        <v>111</v>
      </c>
      <c r="B24" s="126">
        <v>6304.53</v>
      </c>
      <c r="C24" s="126">
        <v>12293.902499999998</v>
      </c>
      <c r="D24" s="125">
        <v>36.37228846153846</v>
      </c>
      <c r="E24" s="125">
        <v>70.926360576923074</v>
      </c>
      <c r="H24" s="124"/>
      <c r="I24" s="124"/>
    </row>
    <row r="25" spans="1:9" ht="14.5" x14ac:dyDescent="0.35">
      <c r="A25" s="127" t="s">
        <v>110</v>
      </c>
      <c r="B25" s="126">
        <v>6777.4387500000003</v>
      </c>
      <c r="C25" s="126">
        <v>13215.914999999999</v>
      </c>
      <c r="D25" s="125">
        <v>39.100608173076921</v>
      </c>
      <c r="E25" s="125">
        <v>76.245663461538442</v>
      </c>
      <c r="H25" s="124"/>
      <c r="I25" s="124"/>
    </row>
    <row r="26" spans="1:9" ht="14.5" x14ac:dyDescent="0.35">
      <c r="A26" s="127" t="s">
        <v>109</v>
      </c>
      <c r="B26" s="126">
        <v>7285.6237499999988</v>
      </c>
      <c r="C26" s="126">
        <v>14207.099999999999</v>
      </c>
      <c r="D26" s="125">
        <v>42.032444711538453</v>
      </c>
      <c r="E26" s="125">
        <v>81.964038461538451</v>
      </c>
      <c r="H26" s="124"/>
      <c r="I26" s="124"/>
    </row>
    <row r="27" spans="1:9" ht="14.5" x14ac:dyDescent="0.35">
      <c r="A27" s="127" t="s">
        <v>108</v>
      </c>
      <c r="B27" s="126">
        <v>7439.7524999999996</v>
      </c>
      <c r="C27" s="126">
        <v>16739.572499999998</v>
      </c>
      <c r="D27" s="125">
        <v>42.921649038461538</v>
      </c>
      <c r="E27" s="125">
        <v>96.574456730769228</v>
      </c>
      <c r="H27" s="124"/>
      <c r="I27" s="124"/>
    </row>
    <row r="28" spans="1:9" ht="58" x14ac:dyDescent="0.35">
      <c r="A28" s="123" t="s">
        <v>107</v>
      </c>
      <c r="B28" s="121"/>
      <c r="C28" s="121"/>
      <c r="D28" s="120"/>
      <c r="E28" s="120"/>
      <c r="F28" s="119"/>
    </row>
    <row r="29" spans="1:9" x14ac:dyDescent="0.35">
      <c r="A29" s="122" t="s">
        <v>106</v>
      </c>
      <c r="B29" s="121"/>
      <c r="C29" s="121"/>
      <c r="D29" s="120"/>
      <c r="E29" s="120"/>
      <c r="F29" s="119"/>
    </row>
    <row r="30" spans="1:9" x14ac:dyDescent="0.35">
      <c r="A30" s="118" t="s">
        <v>105</v>
      </c>
    </row>
    <row r="31" spans="1:9" x14ac:dyDescent="0.35">
      <c r="A31" s="118" t="s">
        <v>104</v>
      </c>
    </row>
    <row r="32" spans="1:9" x14ac:dyDescent="0.35">
      <c r="A32" s="118" t="s">
        <v>103</v>
      </c>
    </row>
    <row r="33" spans="1:1" x14ac:dyDescent="0.35">
      <c r="A33" s="118" t="s">
        <v>102</v>
      </c>
    </row>
    <row r="34" spans="1:1" ht="17.5" thickBot="1" x14ac:dyDescent="0.45">
      <c r="A34" s="113" t="s">
        <v>75</v>
      </c>
    </row>
    <row r="35" spans="1:1" ht="16" thickTop="1" x14ac:dyDescent="0.35"/>
  </sheetData>
  <printOptions horizontalCentered="1"/>
  <pageMargins left="0.1" right="0.1" top="0.75" bottom="0.75" header="0.3" footer="0.3"/>
  <pageSetup scale="105" fitToWidth="0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E20B-C187-4CB0-99BA-49000B391707}">
  <dimension ref="A1:F27"/>
  <sheetViews>
    <sheetView tabSelected="1" zoomScaleNormal="100" workbookViewId="0">
      <selection activeCell="H9" sqref="H9"/>
    </sheetView>
  </sheetViews>
  <sheetFormatPr defaultColWidth="9.1796875" defaultRowHeight="15.5" x14ac:dyDescent="0.35"/>
  <cols>
    <col min="1" max="1" width="12" style="117" customWidth="1"/>
    <col min="2" max="2" width="14" style="117" customWidth="1"/>
    <col min="3" max="3" width="12.81640625" style="117" customWidth="1"/>
    <col min="4" max="4" width="12.7265625" style="116" customWidth="1"/>
    <col min="5" max="5" width="13" style="116" customWidth="1"/>
    <col min="6" max="16384" width="9.1796875" style="116"/>
  </cols>
  <sheetData>
    <row r="1" spans="1:6" ht="20" thickBot="1" x14ac:dyDescent="0.5">
      <c r="A1" s="133" t="s">
        <v>159</v>
      </c>
      <c r="B1" s="133"/>
      <c r="C1" s="133"/>
      <c r="D1" s="133"/>
      <c r="E1" s="133"/>
      <c r="F1" s="128"/>
    </row>
    <row r="2" spans="1:6" ht="39.75" customHeight="1" thickTop="1" x14ac:dyDescent="0.35">
      <c r="A2" s="132" t="s">
        <v>137</v>
      </c>
      <c r="B2" s="132" t="s">
        <v>136</v>
      </c>
      <c r="C2" s="132" t="s">
        <v>135</v>
      </c>
      <c r="D2" s="132" t="s">
        <v>134</v>
      </c>
      <c r="E2" s="132" t="s">
        <v>133</v>
      </c>
    </row>
    <row r="3" spans="1:6" ht="14.5" x14ac:dyDescent="0.35">
      <c r="A3" s="127" t="s">
        <v>158</v>
      </c>
      <c r="B3" s="131">
        <v>2600</v>
      </c>
      <c r="C3" s="131">
        <v>3718.4099999999994</v>
      </c>
      <c r="D3" s="131">
        <v>15</v>
      </c>
      <c r="E3" s="131">
        <v>21.45236538461538</v>
      </c>
    </row>
    <row r="4" spans="1:6" ht="14.5" x14ac:dyDescent="0.35">
      <c r="A4" s="127" t="s">
        <v>157</v>
      </c>
      <c r="B4" s="131">
        <v>2600</v>
      </c>
      <c r="C4" s="131">
        <v>3904.4512499999996</v>
      </c>
      <c r="D4" s="131">
        <v>15</v>
      </c>
      <c r="E4" s="131">
        <v>22.525680288461537</v>
      </c>
    </row>
    <row r="5" spans="1:6" ht="14.5" x14ac:dyDescent="0.35">
      <c r="A5" s="127" t="s">
        <v>156</v>
      </c>
      <c r="B5" s="131">
        <v>2733.0899999999997</v>
      </c>
      <c r="C5" s="131">
        <v>3582.0487499999995</v>
      </c>
      <c r="D5" s="131">
        <v>15.767826923076921</v>
      </c>
      <c r="E5" s="131">
        <v>20.665665865384611</v>
      </c>
    </row>
    <row r="6" spans="1:6" ht="14.5" x14ac:dyDescent="0.35">
      <c r="A6" s="127" t="s">
        <v>155</v>
      </c>
      <c r="B6" s="131">
        <v>2869.7099999999996</v>
      </c>
      <c r="C6" s="131">
        <v>4304.5649999999996</v>
      </c>
      <c r="D6" s="131">
        <v>16.55601923076923</v>
      </c>
      <c r="E6" s="131">
        <v>24.834028846153846</v>
      </c>
    </row>
    <row r="7" spans="1:6" ht="14.5" x14ac:dyDescent="0.35">
      <c r="A7" s="127" t="s">
        <v>154</v>
      </c>
      <c r="B7" s="131">
        <v>3013.23</v>
      </c>
      <c r="C7" s="131">
        <v>4519.75875</v>
      </c>
      <c r="D7" s="131">
        <v>17.384019230769233</v>
      </c>
      <c r="E7" s="131">
        <v>26.075531250000001</v>
      </c>
    </row>
    <row r="8" spans="1:6" ht="14.5" x14ac:dyDescent="0.35">
      <c r="A8" s="127" t="s">
        <v>153</v>
      </c>
      <c r="B8" s="131">
        <v>3163.8224999999998</v>
      </c>
      <c r="C8" s="131">
        <v>4745.82</v>
      </c>
      <c r="D8" s="131">
        <v>18.25282211538461</v>
      </c>
      <c r="E8" s="131">
        <v>27.379730769230768</v>
      </c>
    </row>
    <row r="9" spans="1:6" ht="14.5" x14ac:dyDescent="0.35">
      <c r="A9" s="127" t="s">
        <v>152</v>
      </c>
      <c r="B9" s="131">
        <v>3322.0049999999997</v>
      </c>
      <c r="C9" s="131">
        <v>4983.0937499999991</v>
      </c>
      <c r="D9" s="131">
        <v>19.16541346153846</v>
      </c>
      <c r="E9" s="131">
        <v>28.74861778846153</v>
      </c>
    </row>
    <row r="10" spans="1:6" ht="14.5" x14ac:dyDescent="0.35">
      <c r="A10" s="127" t="s">
        <v>151</v>
      </c>
      <c r="B10" s="131">
        <v>3488.1224999999995</v>
      </c>
      <c r="C10" s="131">
        <v>5232.1837499999992</v>
      </c>
      <c r="D10" s="131">
        <v>20.123783653846154</v>
      </c>
      <c r="E10" s="131">
        <v>30.185675480769227</v>
      </c>
    </row>
    <row r="11" spans="1:6" ht="14.5" x14ac:dyDescent="0.35">
      <c r="A11" s="127" t="s">
        <v>150</v>
      </c>
      <c r="B11" s="131">
        <v>3662.5199999999995</v>
      </c>
      <c r="C11" s="131">
        <v>5493.8662499999991</v>
      </c>
      <c r="D11" s="131">
        <v>21.12992307692307</v>
      </c>
      <c r="E11" s="131">
        <v>31.695382211538458</v>
      </c>
    </row>
    <row r="12" spans="1:6" ht="14.5" x14ac:dyDescent="0.35">
      <c r="A12" s="127" t="s">
        <v>149</v>
      </c>
      <c r="B12" s="131">
        <v>3845.7149999999997</v>
      </c>
      <c r="C12" s="131">
        <v>5768.4862499999999</v>
      </c>
      <c r="D12" s="131">
        <v>22.186817307692305</v>
      </c>
      <c r="E12" s="131">
        <v>33.279728365384614</v>
      </c>
    </row>
    <row r="13" spans="1:6" ht="14.5" x14ac:dyDescent="0.35">
      <c r="A13" s="127" t="s">
        <v>148</v>
      </c>
      <c r="B13" s="131">
        <v>4037.9662499999995</v>
      </c>
      <c r="C13" s="131">
        <v>6056.9925000000003</v>
      </c>
      <c r="D13" s="131">
        <v>23.29595913461538</v>
      </c>
      <c r="E13" s="131">
        <v>34.944187500000005</v>
      </c>
    </row>
    <row r="14" spans="1:6" ht="14.5" x14ac:dyDescent="0.35">
      <c r="A14" s="127" t="s">
        <v>147</v>
      </c>
      <c r="B14" s="131">
        <v>4239.8774999999996</v>
      </c>
      <c r="C14" s="131">
        <v>6359.8162499999999</v>
      </c>
      <c r="D14" s="131">
        <v>24.460831730769229</v>
      </c>
      <c r="E14" s="131">
        <v>36.691247596153843</v>
      </c>
    </row>
    <row r="15" spans="1:6" ht="14.5" x14ac:dyDescent="0.35">
      <c r="A15" s="127" t="s">
        <v>146</v>
      </c>
      <c r="B15" s="131">
        <v>4451.8799999999992</v>
      </c>
      <c r="C15" s="131">
        <v>6677.82</v>
      </c>
      <c r="D15" s="131">
        <v>25.683923076923072</v>
      </c>
      <c r="E15" s="131">
        <v>38.525884615384612</v>
      </c>
    </row>
    <row r="16" spans="1:6" ht="14.5" x14ac:dyDescent="0.35">
      <c r="A16" s="127" t="s">
        <v>145</v>
      </c>
      <c r="B16" s="131">
        <v>4674.49125</v>
      </c>
      <c r="C16" s="131">
        <v>7011.6937499999995</v>
      </c>
      <c r="D16" s="131">
        <v>26.968218749999998</v>
      </c>
      <c r="E16" s="131">
        <v>40.452079326923077</v>
      </c>
    </row>
    <row r="17" spans="1:6" ht="14.5" x14ac:dyDescent="0.35">
      <c r="A17" s="127" t="s">
        <v>144</v>
      </c>
      <c r="B17" s="131">
        <v>4908.1424999999999</v>
      </c>
      <c r="C17" s="131">
        <v>7362.2999999999993</v>
      </c>
      <c r="D17" s="131">
        <v>28.316206730769231</v>
      </c>
      <c r="E17" s="131">
        <v>42.474807692307692</v>
      </c>
    </row>
    <row r="18" spans="1:6" ht="14.5" x14ac:dyDescent="0.35">
      <c r="A18" s="127" t="s">
        <v>143</v>
      </c>
      <c r="B18" s="131">
        <v>4977.6599999999989</v>
      </c>
      <c r="C18" s="131">
        <v>8213.07</v>
      </c>
      <c r="D18" s="131">
        <v>28.717269230769222</v>
      </c>
      <c r="E18" s="131">
        <v>47.383096153846154</v>
      </c>
    </row>
    <row r="19" spans="1:6" ht="14.5" x14ac:dyDescent="0.35">
      <c r="A19" s="127" t="s">
        <v>142</v>
      </c>
      <c r="B19" s="131">
        <v>5350.95</v>
      </c>
      <c r="C19" s="131">
        <v>8829.0674999999992</v>
      </c>
      <c r="D19" s="131">
        <v>30.870865384615382</v>
      </c>
      <c r="E19" s="131">
        <v>50.936927884615386</v>
      </c>
    </row>
    <row r="20" spans="1:6" ht="14.5" x14ac:dyDescent="0.35">
      <c r="A20" s="127" t="s">
        <v>141</v>
      </c>
      <c r="B20" s="131">
        <v>5752.2712499999998</v>
      </c>
      <c r="C20" s="131">
        <v>9491.2950000000001</v>
      </c>
      <c r="D20" s="131">
        <v>33.186180288461543</v>
      </c>
      <c r="E20" s="131">
        <v>54.757471153846154</v>
      </c>
    </row>
    <row r="21" spans="1:6" ht="46.5" customHeight="1" x14ac:dyDescent="0.35">
      <c r="A21" s="123" t="s">
        <v>107</v>
      </c>
      <c r="B21" s="130"/>
      <c r="C21" s="130"/>
      <c r="D21" s="119"/>
      <c r="E21" s="119"/>
      <c r="F21" s="119"/>
    </row>
    <row r="22" spans="1:6" x14ac:dyDescent="0.35">
      <c r="A22" s="118" t="s">
        <v>140</v>
      </c>
    </row>
    <row r="23" spans="1:6" x14ac:dyDescent="0.35">
      <c r="A23" s="118" t="s">
        <v>104</v>
      </c>
    </row>
    <row r="24" spans="1:6" x14ac:dyDescent="0.35">
      <c r="A24" s="118" t="s">
        <v>139</v>
      </c>
    </row>
    <row r="25" spans="1:6" x14ac:dyDescent="0.35">
      <c r="A25" s="118" t="s">
        <v>102</v>
      </c>
    </row>
    <row r="26" spans="1:6" ht="17.5" thickBot="1" x14ac:dyDescent="0.45">
      <c r="A26" s="113" t="s">
        <v>75</v>
      </c>
    </row>
    <row r="27" spans="1:6" ht="16" thickTop="1" x14ac:dyDescent="0.35"/>
  </sheetData>
  <mergeCells count="1">
    <mergeCell ref="A1:E1"/>
  </mergeCells>
  <printOptions horizontalCentered="1"/>
  <pageMargins left="0.1" right="0.1" top="0.75" bottom="0.75" header="0.3" footer="0.3"/>
  <pageSetup scale="105" fitToWidth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2799-6620-4E70-92CD-8FB0D7E2FA6D}">
  <dimension ref="A1:M32"/>
  <sheetViews>
    <sheetView workbookViewId="0">
      <selection activeCell="B8" sqref="B8"/>
    </sheetView>
  </sheetViews>
  <sheetFormatPr defaultColWidth="10.26953125" defaultRowHeight="15.5" x14ac:dyDescent="0.35"/>
  <cols>
    <col min="1" max="1" width="13.1796875" style="24" customWidth="1"/>
    <col min="2" max="2" width="11.7265625" style="24" customWidth="1"/>
    <col min="3" max="3" width="15.1796875" style="24" customWidth="1"/>
    <col min="4" max="4" width="5.1796875" style="24" customWidth="1"/>
    <col min="5" max="5" width="14.1796875" style="24" customWidth="1"/>
    <col min="6" max="6" width="10" style="24" customWidth="1"/>
    <col min="7" max="7" width="15.81640625" style="24" customWidth="1"/>
    <col min="8" max="8" width="12.54296875" style="55" bestFit="1" customWidth="1"/>
    <col min="9" max="9" width="10.26953125" style="24"/>
    <col min="10" max="10" width="13.1796875" style="24" customWidth="1"/>
    <col min="11" max="11" width="12.54296875" style="24" customWidth="1"/>
    <col min="12" max="12" width="17" style="24" customWidth="1"/>
    <col min="13" max="13" width="17.1796875" style="24" customWidth="1"/>
    <col min="14" max="14" width="25.453125" style="24" bestFit="1" customWidth="1"/>
    <col min="15" max="16384" width="10.26953125" style="24"/>
  </cols>
  <sheetData>
    <row r="1" spans="1:13" ht="15.75" customHeight="1" thickBot="1" x14ac:dyDescent="0.5">
      <c r="A1" s="99" t="s">
        <v>77</v>
      </c>
      <c r="B1" s="53"/>
      <c r="C1" s="53"/>
      <c r="E1" s="99" t="s">
        <v>46</v>
      </c>
      <c r="F1" s="53"/>
      <c r="G1" s="53"/>
    </row>
    <row r="2" spans="1:13" ht="27.5" thickTop="1" x14ac:dyDescent="0.35">
      <c r="A2" s="66" t="s">
        <v>42</v>
      </c>
      <c r="B2" s="66" t="s">
        <v>19</v>
      </c>
      <c r="C2" s="66" t="s">
        <v>45</v>
      </c>
      <c r="D2" s="63"/>
      <c r="E2" s="66" t="s">
        <v>42</v>
      </c>
      <c r="F2" s="66" t="s">
        <v>19</v>
      </c>
      <c r="G2" s="66" t="s">
        <v>45</v>
      </c>
    </row>
    <row r="3" spans="1:13" x14ac:dyDescent="0.35">
      <c r="A3" s="62">
        <f>'Bachelor Teacher "A"'!A3</f>
        <v>0</v>
      </c>
      <c r="B3" s="61">
        <f>ROUND('Bachelor Teacher "A"'!B3*1.1,0)</f>
        <v>5280</v>
      </c>
      <c r="C3" s="61">
        <f t="shared" ref="C3:C28" si="0">B3*10</f>
        <v>52800</v>
      </c>
      <c r="D3" s="63"/>
      <c r="E3" s="62">
        <f>'Bachelor Teacher "A"'!E3</f>
        <v>0</v>
      </c>
      <c r="F3" s="63" t="s">
        <v>40</v>
      </c>
      <c r="G3" s="63" t="s">
        <v>40</v>
      </c>
      <c r="H3" s="60"/>
    </row>
    <row r="4" spans="1:13" x14ac:dyDescent="0.35">
      <c r="A4" s="62">
        <f>'Bachelor Teacher "A"'!A4</f>
        <v>1</v>
      </c>
      <c r="B4" s="61">
        <f>ROUND('Bachelor Teacher "A"'!B4*1.1,0)</f>
        <v>5308</v>
      </c>
      <c r="C4" s="61">
        <f t="shared" si="0"/>
        <v>53080</v>
      </c>
      <c r="D4" s="63"/>
      <c r="E4" s="62">
        <f>'Bachelor Teacher "A"'!E4</f>
        <v>1</v>
      </c>
      <c r="F4" s="63" t="s">
        <v>40</v>
      </c>
      <c r="G4" s="63" t="s">
        <v>40</v>
      </c>
      <c r="H4" s="60"/>
    </row>
    <row r="5" spans="1:13" x14ac:dyDescent="0.35">
      <c r="A5" s="62">
        <f>'Bachelor Teacher "A"'!A5</f>
        <v>2</v>
      </c>
      <c r="B5" s="61">
        <f>ROUND('Bachelor Teacher "A"'!B5*1.1,0)</f>
        <v>5335</v>
      </c>
      <c r="C5" s="61">
        <f t="shared" si="0"/>
        <v>53350</v>
      </c>
      <c r="D5" s="63"/>
      <c r="E5" s="62">
        <f>'Bachelor Teacher "A"'!E5</f>
        <v>2</v>
      </c>
      <c r="F5" s="63" t="s">
        <v>40</v>
      </c>
      <c r="G5" s="63" t="s">
        <v>40</v>
      </c>
      <c r="H5" s="60"/>
    </row>
    <row r="6" spans="1:13" x14ac:dyDescent="0.35">
      <c r="A6" s="62">
        <f>'Bachelor Teacher "A"'!A6</f>
        <v>3</v>
      </c>
      <c r="B6" s="61">
        <f>ROUND('Bachelor Teacher "A"'!B6*1.1,0)</f>
        <v>5363</v>
      </c>
      <c r="C6" s="61">
        <f t="shared" si="0"/>
        <v>53630</v>
      </c>
      <c r="D6" s="63"/>
      <c r="E6" s="62">
        <f>'Bachelor Teacher "A"'!E6</f>
        <v>3</v>
      </c>
      <c r="F6" s="61">
        <f>ROUND(B6+('Bachelor Teacher "A"'!B6*12%),0)</f>
        <v>5948</v>
      </c>
      <c r="G6" s="61">
        <f t="shared" ref="G6:G28" si="1">F6*10</f>
        <v>59480</v>
      </c>
      <c r="H6" s="24"/>
      <c r="I6" s="60"/>
    </row>
    <row r="7" spans="1:13" x14ac:dyDescent="0.35">
      <c r="A7" s="62">
        <f>'Bachelor Teacher "A"'!A7</f>
        <v>4</v>
      </c>
      <c r="B7" s="61">
        <f>ROUND('Bachelor Teacher "A"'!B7*1.1,0)</f>
        <v>5390</v>
      </c>
      <c r="C7" s="61">
        <f t="shared" si="0"/>
        <v>53900</v>
      </c>
      <c r="D7" s="63"/>
      <c r="E7" s="62">
        <f>'Bachelor Teacher "A"'!E7</f>
        <v>4</v>
      </c>
      <c r="F7" s="61">
        <f>ROUND(B7+('Bachelor Teacher "A"'!B7*12%),0)</f>
        <v>5978</v>
      </c>
      <c r="G7" s="61">
        <f t="shared" si="1"/>
        <v>59780</v>
      </c>
      <c r="H7" s="24"/>
      <c r="I7" s="60"/>
    </row>
    <row r="8" spans="1:13" x14ac:dyDescent="0.35">
      <c r="A8" s="62">
        <f>'Bachelor Teacher "A"'!A8</f>
        <v>5</v>
      </c>
      <c r="B8" s="61">
        <f>ROUND('Bachelor Teacher "A"'!B8*1.1,0)</f>
        <v>5445</v>
      </c>
      <c r="C8" s="61">
        <f t="shared" si="0"/>
        <v>54450</v>
      </c>
      <c r="D8" s="63"/>
      <c r="E8" s="62">
        <f>'Bachelor Teacher "A"'!E8</f>
        <v>5</v>
      </c>
      <c r="F8" s="61">
        <f>ROUND(B8+('Bachelor Teacher "A"'!B8*12%),0)</f>
        <v>6039</v>
      </c>
      <c r="G8" s="61">
        <f t="shared" si="1"/>
        <v>60390</v>
      </c>
      <c r="H8" s="24"/>
      <c r="I8" s="60"/>
      <c r="M8" s="64"/>
    </row>
    <row r="9" spans="1:13" x14ac:dyDescent="0.35">
      <c r="A9" s="62">
        <f>'Bachelor Teacher "A"'!A9</f>
        <v>6</v>
      </c>
      <c r="B9" s="61">
        <f>ROUND('Bachelor Teacher "A"'!B9*1.1,0)</f>
        <v>5500</v>
      </c>
      <c r="C9" s="61">
        <f t="shared" si="0"/>
        <v>55000</v>
      </c>
      <c r="D9" s="63"/>
      <c r="E9" s="62">
        <f>'Bachelor Teacher "A"'!E9</f>
        <v>6</v>
      </c>
      <c r="F9" s="61">
        <f>ROUND(B9+('Bachelor Teacher "A"'!B9*12%),0)</f>
        <v>6100</v>
      </c>
      <c r="G9" s="61">
        <f t="shared" si="1"/>
        <v>61000</v>
      </c>
      <c r="H9" s="24"/>
      <c r="I9" s="60"/>
      <c r="L9" s="65"/>
      <c r="M9" s="64"/>
    </row>
    <row r="10" spans="1:13" x14ac:dyDescent="0.35">
      <c r="A10" s="62">
        <f>'Bachelor Teacher "A"'!A10</f>
        <v>7</v>
      </c>
      <c r="B10" s="61">
        <f>ROUND('Bachelor Teacher "A"'!B10*1.1,0)</f>
        <v>5555</v>
      </c>
      <c r="C10" s="61">
        <f t="shared" si="0"/>
        <v>55550</v>
      </c>
      <c r="D10" s="63"/>
      <c r="E10" s="62">
        <f>'Bachelor Teacher "A"'!E10</f>
        <v>7</v>
      </c>
      <c r="F10" s="61">
        <f>ROUND(B10+('Bachelor Teacher "A"'!B10*12%),0)</f>
        <v>6161</v>
      </c>
      <c r="G10" s="61">
        <f t="shared" si="1"/>
        <v>61610</v>
      </c>
      <c r="H10" s="24"/>
      <c r="L10" s="65"/>
      <c r="M10" s="64"/>
    </row>
    <row r="11" spans="1:13" x14ac:dyDescent="0.35">
      <c r="A11" s="62">
        <f>'Bachelor Teacher "A"'!A11</f>
        <v>8</v>
      </c>
      <c r="B11" s="61">
        <f>ROUND('Bachelor Teacher "A"'!B11*1.1,0)</f>
        <v>5610</v>
      </c>
      <c r="C11" s="61">
        <f t="shared" si="0"/>
        <v>56100</v>
      </c>
      <c r="D11" s="63"/>
      <c r="E11" s="62">
        <f>'Bachelor Teacher "A"'!E11</f>
        <v>8</v>
      </c>
      <c r="F11" s="61">
        <f>ROUND(B11+('Bachelor Teacher "A"'!B11*12%),0)</f>
        <v>6222</v>
      </c>
      <c r="G11" s="61">
        <f t="shared" si="1"/>
        <v>62220</v>
      </c>
      <c r="H11" s="60"/>
    </row>
    <row r="12" spans="1:13" x14ac:dyDescent="0.35">
      <c r="A12" s="62">
        <f>'Bachelor Teacher "A"'!A12</f>
        <v>9</v>
      </c>
      <c r="B12" s="61">
        <f>ROUND('Bachelor Teacher "A"'!B12*1.1,0)</f>
        <v>5665</v>
      </c>
      <c r="C12" s="61">
        <f t="shared" si="0"/>
        <v>56650</v>
      </c>
      <c r="D12" s="63"/>
      <c r="E12" s="62">
        <f>'Bachelor Teacher "A"'!E12</f>
        <v>9</v>
      </c>
      <c r="F12" s="61">
        <f>ROUND(B12+('Bachelor Teacher "A"'!B12*12%),0)</f>
        <v>6283</v>
      </c>
      <c r="G12" s="61">
        <f t="shared" si="1"/>
        <v>62830</v>
      </c>
      <c r="H12" s="60"/>
    </row>
    <row r="13" spans="1:13" x14ac:dyDescent="0.35">
      <c r="A13" s="62">
        <f>'Bachelor Teacher "A"'!A13</f>
        <v>10</v>
      </c>
      <c r="B13" s="61">
        <f>ROUND('Bachelor Teacher "A"'!B13*1.1,0)</f>
        <v>5845</v>
      </c>
      <c r="C13" s="61">
        <f t="shared" si="0"/>
        <v>58450</v>
      </c>
      <c r="D13" s="63"/>
      <c r="E13" s="62">
        <f>'Bachelor Teacher "A"'!E13</f>
        <v>10</v>
      </c>
      <c r="F13" s="61">
        <f>ROUND(B13+('Bachelor Teacher "A"'!B13*12%),0)</f>
        <v>6483</v>
      </c>
      <c r="G13" s="61">
        <f t="shared" si="1"/>
        <v>64830</v>
      </c>
      <c r="H13" s="60"/>
    </row>
    <row r="14" spans="1:13" x14ac:dyDescent="0.35">
      <c r="A14" s="62">
        <f>'Bachelor Teacher "A"'!A14</f>
        <v>11</v>
      </c>
      <c r="B14" s="61">
        <f>ROUND('Bachelor Teacher "A"'!B14*1.1,0)</f>
        <v>5902</v>
      </c>
      <c r="C14" s="61">
        <f t="shared" si="0"/>
        <v>59020</v>
      </c>
      <c r="D14" s="63"/>
      <c r="E14" s="62">
        <f>'Bachelor Teacher "A"'!E14</f>
        <v>11</v>
      </c>
      <c r="F14" s="61">
        <f>ROUND(B14+('Bachelor Teacher "A"'!B14*12%),0)</f>
        <v>6546</v>
      </c>
      <c r="G14" s="61">
        <f t="shared" si="1"/>
        <v>65460</v>
      </c>
      <c r="H14" s="60"/>
    </row>
    <row r="15" spans="1:13" x14ac:dyDescent="0.35">
      <c r="A15" s="62">
        <f>'Bachelor Teacher "A"'!A15</f>
        <v>12</v>
      </c>
      <c r="B15" s="61">
        <f>ROUND('Bachelor Teacher "A"'!B15*1.1,0)</f>
        <v>5958</v>
      </c>
      <c r="C15" s="61">
        <f t="shared" si="0"/>
        <v>59580</v>
      </c>
      <c r="D15" s="63"/>
      <c r="E15" s="62">
        <f>'Bachelor Teacher "A"'!E15</f>
        <v>12</v>
      </c>
      <c r="F15" s="61">
        <f>ROUND(B15+('Bachelor Teacher "A"'!B15*12%),0)</f>
        <v>6608</v>
      </c>
      <c r="G15" s="61">
        <f t="shared" si="1"/>
        <v>66080</v>
      </c>
      <c r="H15" s="60"/>
    </row>
    <row r="16" spans="1:13" x14ac:dyDescent="0.35">
      <c r="A16" s="62">
        <f>'Bachelor Teacher "A"'!A16</f>
        <v>13</v>
      </c>
      <c r="B16" s="61">
        <f>ROUND('Bachelor Teacher "A"'!B16*1.1,0)</f>
        <v>6014</v>
      </c>
      <c r="C16" s="61">
        <f t="shared" si="0"/>
        <v>60140</v>
      </c>
      <c r="D16" s="63"/>
      <c r="E16" s="62">
        <f>'Bachelor Teacher "A"'!E16</f>
        <v>13</v>
      </c>
      <c r="F16" s="61">
        <f>ROUND(B16+('Bachelor Teacher "A"'!B16*12%),0)</f>
        <v>6670</v>
      </c>
      <c r="G16" s="61">
        <f t="shared" si="1"/>
        <v>66700</v>
      </c>
      <c r="H16" s="60"/>
    </row>
    <row r="17" spans="1:8" x14ac:dyDescent="0.35">
      <c r="A17" s="62">
        <f>'Bachelor Teacher "A"'!A17</f>
        <v>14</v>
      </c>
      <c r="B17" s="61">
        <f>ROUND('Bachelor Teacher "A"'!B17*1.1,0)</f>
        <v>6127</v>
      </c>
      <c r="C17" s="61">
        <f t="shared" si="0"/>
        <v>61270</v>
      </c>
      <c r="D17" s="63"/>
      <c r="E17" s="62">
        <f>'Bachelor Teacher "A"'!E17</f>
        <v>14</v>
      </c>
      <c r="F17" s="61">
        <f>ROUND(B17+('Bachelor Teacher "A"'!B17*12%),0)</f>
        <v>6795</v>
      </c>
      <c r="G17" s="61">
        <f t="shared" si="1"/>
        <v>67950</v>
      </c>
      <c r="H17" s="60"/>
    </row>
    <row r="18" spans="1:8" x14ac:dyDescent="0.35">
      <c r="A18" s="62">
        <f>'Bachelor Teacher "A"'!A18</f>
        <v>15</v>
      </c>
      <c r="B18" s="61">
        <f>ROUND('Bachelor Teacher "A"'!B18*1.1,0)</f>
        <v>6250</v>
      </c>
      <c r="C18" s="61">
        <f t="shared" si="0"/>
        <v>62500</v>
      </c>
      <c r="D18" s="63"/>
      <c r="E18" s="62">
        <f>'Bachelor Teacher "A"'!E18</f>
        <v>15</v>
      </c>
      <c r="F18" s="61">
        <f>ROUND(B18+('Bachelor Teacher "A"'!B18*12%),0)</f>
        <v>6932</v>
      </c>
      <c r="G18" s="61">
        <f t="shared" si="1"/>
        <v>69320</v>
      </c>
      <c r="H18" s="60"/>
    </row>
    <row r="19" spans="1:8" x14ac:dyDescent="0.35">
      <c r="A19" s="62">
        <f>'Bachelor Teacher "A"'!A19</f>
        <v>16</v>
      </c>
      <c r="B19" s="61">
        <f>ROUND('Bachelor Teacher "A"'!B19*1.1,0)</f>
        <v>6250</v>
      </c>
      <c r="C19" s="61">
        <f t="shared" si="0"/>
        <v>62500</v>
      </c>
      <c r="D19" s="63"/>
      <c r="E19" s="62">
        <f>'Bachelor Teacher "A"'!E19</f>
        <v>16</v>
      </c>
      <c r="F19" s="61">
        <f>ROUND(B19+('Bachelor Teacher "A"'!B19*12%),0)</f>
        <v>6932</v>
      </c>
      <c r="G19" s="61">
        <f t="shared" si="1"/>
        <v>69320</v>
      </c>
      <c r="H19" s="60"/>
    </row>
    <row r="20" spans="1:8" x14ac:dyDescent="0.35">
      <c r="A20" s="62">
        <f>'Bachelor Teacher "A"'!A20</f>
        <v>17</v>
      </c>
      <c r="B20" s="61">
        <f>ROUND('Bachelor Teacher "A"'!B20*1.1,0)</f>
        <v>6250</v>
      </c>
      <c r="C20" s="61">
        <f t="shared" si="0"/>
        <v>62500</v>
      </c>
      <c r="D20" s="63"/>
      <c r="E20" s="62">
        <f>'Bachelor Teacher "A"'!E20</f>
        <v>17</v>
      </c>
      <c r="F20" s="61">
        <f>ROUND(B20+('Bachelor Teacher "A"'!B20*12%),0)</f>
        <v>6932</v>
      </c>
      <c r="G20" s="61">
        <f t="shared" si="1"/>
        <v>69320</v>
      </c>
      <c r="H20" s="60"/>
    </row>
    <row r="21" spans="1:8" x14ac:dyDescent="0.35">
      <c r="A21" s="62">
        <f>'Bachelor Teacher "A"'!A21</f>
        <v>18</v>
      </c>
      <c r="B21" s="61">
        <f>ROUND('Bachelor Teacher "A"'!B21*1.1,0)</f>
        <v>6250</v>
      </c>
      <c r="C21" s="61">
        <f t="shared" si="0"/>
        <v>62500</v>
      </c>
      <c r="D21" s="63"/>
      <c r="E21" s="62">
        <f>'Bachelor Teacher "A"'!E21</f>
        <v>18</v>
      </c>
      <c r="F21" s="61">
        <f>ROUND(B21+('Bachelor Teacher "A"'!B21*12%),0)</f>
        <v>6932</v>
      </c>
      <c r="G21" s="61">
        <f t="shared" si="1"/>
        <v>69320</v>
      </c>
      <c r="H21" s="60"/>
    </row>
    <row r="22" spans="1:8" x14ac:dyDescent="0.35">
      <c r="A22" s="62">
        <f>'Bachelor Teacher "A"'!A22</f>
        <v>19</v>
      </c>
      <c r="B22" s="61">
        <f>ROUND('Bachelor Teacher "A"'!B22*1.1,0)</f>
        <v>6250</v>
      </c>
      <c r="C22" s="61">
        <f t="shared" si="0"/>
        <v>62500</v>
      </c>
      <c r="D22" s="63"/>
      <c r="E22" s="62">
        <f>'Bachelor Teacher "A"'!E22</f>
        <v>19</v>
      </c>
      <c r="F22" s="61">
        <f>ROUND(B22+('Bachelor Teacher "A"'!B22*12%),0)</f>
        <v>6932</v>
      </c>
      <c r="G22" s="61">
        <f t="shared" si="1"/>
        <v>69320</v>
      </c>
      <c r="H22" s="60"/>
    </row>
    <row r="23" spans="1:8" x14ac:dyDescent="0.35">
      <c r="A23" s="62">
        <f>'Bachelor Teacher "A"'!A23</f>
        <v>20</v>
      </c>
      <c r="B23" s="61">
        <f>ROUND('Bachelor Teacher "A"'!B23*1.1,0)</f>
        <v>6250</v>
      </c>
      <c r="C23" s="61">
        <f t="shared" si="0"/>
        <v>62500</v>
      </c>
      <c r="D23" s="63"/>
      <c r="E23" s="62">
        <f>'Bachelor Teacher "A"'!E23</f>
        <v>20</v>
      </c>
      <c r="F23" s="61">
        <f>ROUND(B23+('Bachelor Teacher "A"'!B23*12%),0)</f>
        <v>6932</v>
      </c>
      <c r="G23" s="61">
        <f t="shared" si="1"/>
        <v>69320</v>
      </c>
      <c r="H23" s="60"/>
    </row>
    <row r="24" spans="1:8" x14ac:dyDescent="0.35">
      <c r="A24" s="62">
        <f>'Bachelor Teacher "A"'!A24</f>
        <v>21</v>
      </c>
      <c r="B24" s="61">
        <f>ROUND('Bachelor Teacher "A"'!B24*1.1,0)</f>
        <v>6250</v>
      </c>
      <c r="C24" s="61">
        <f t="shared" si="0"/>
        <v>62500</v>
      </c>
      <c r="D24" s="63"/>
      <c r="E24" s="62">
        <f>'Bachelor Teacher "A"'!E24</f>
        <v>21</v>
      </c>
      <c r="F24" s="61">
        <f>ROUND(B24+('Bachelor Teacher "A"'!B24*12%),0)</f>
        <v>6932</v>
      </c>
      <c r="G24" s="61">
        <f t="shared" si="1"/>
        <v>69320</v>
      </c>
      <c r="H24" s="60"/>
    </row>
    <row r="25" spans="1:8" x14ac:dyDescent="0.35">
      <c r="A25" s="62">
        <f>'Bachelor Teacher "A"'!A25</f>
        <v>22</v>
      </c>
      <c r="B25" s="61">
        <f>ROUND('Bachelor Teacher "A"'!B25*1.1,0)</f>
        <v>6250</v>
      </c>
      <c r="C25" s="61">
        <f t="shared" si="0"/>
        <v>62500</v>
      </c>
      <c r="D25" s="63"/>
      <c r="E25" s="62">
        <f>'Bachelor Teacher "A"'!E25</f>
        <v>22</v>
      </c>
      <c r="F25" s="61">
        <f>ROUND(B25+('Bachelor Teacher "A"'!B25*12%),0)</f>
        <v>6932</v>
      </c>
      <c r="G25" s="61">
        <f t="shared" si="1"/>
        <v>69320</v>
      </c>
      <c r="H25" s="60"/>
    </row>
    <row r="26" spans="1:8" x14ac:dyDescent="0.35">
      <c r="A26" s="62">
        <f>'Bachelor Teacher "A"'!A26</f>
        <v>23</v>
      </c>
      <c r="B26" s="61">
        <f>ROUND('Bachelor Teacher "A"'!B26*1.1,0)</f>
        <v>6250</v>
      </c>
      <c r="C26" s="61">
        <f t="shared" si="0"/>
        <v>62500</v>
      </c>
      <c r="D26" s="63"/>
      <c r="E26" s="62">
        <f>'Bachelor Teacher "A"'!E26</f>
        <v>23</v>
      </c>
      <c r="F26" s="61">
        <f>ROUND(B26+('Bachelor Teacher "A"'!B26*12%),0)</f>
        <v>6932</v>
      </c>
      <c r="G26" s="61">
        <f t="shared" si="1"/>
        <v>69320</v>
      </c>
      <c r="H26" s="60"/>
    </row>
    <row r="27" spans="1:8" x14ac:dyDescent="0.35">
      <c r="A27" s="62">
        <f>'Bachelor Teacher "A"'!A27</f>
        <v>24</v>
      </c>
      <c r="B27" s="61">
        <f>ROUND('Bachelor Teacher "A"'!B27*1.1,0)</f>
        <v>6250</v>
      </c>
      <c r="C27" s="61">
        <f t="shared" si="0"/>
        <v>62500</v>
      </c>
      <c r="D27" s="63"/>
      <c r="E27" s="62">
        <f>'Bachelor Teacher "A"'!E27</f>
        <v>24</v>
      </c>
      <c r="F27" s="61">
        <f>ROUND(B27+('Bachelor Teacher "A"'!B27*12%),0)</f>
        <v>6932</v>
      </c>
      <c r="G27" s="61">
        <f t="shared" si="1"/>
        <v>69320</v>
      </c>
      <c r="H27" s="60"/>
    </row>
    <row r="28" spans="1:8" x14ac:dyDescent="0.35">
      <c r="A28" s="62">
        <f>'Bachelor Teacher "A"'!A28</f>
        <v>25</v>
      </c>
      <c r="B28" s="61">
        <f>ROUND('Bachelor Teacher "A"'!B28*1.1,0)</f>
        <v>6490</v>
      </c>
      <c r="C28" s="61">
        <f t="shared" si="0"/>
        <v>64900</v>
      </c>
      <c r="D28" s="63"/>
      <c r="E28" s="62">
        <f>'Bachelor Teacher "A"'!E28</f>
        <v>25</v>
      </c>
      <c r="F28" s="61">
        <f>ROUND(B28+('Bachelor Teacher "A"'!B28*12%),0)</f>
        <v>7198</v>
      </c>
      <c r="G28" s="61">
        <f t="shared" si="1"/>
        <v>71980</v>
      </c>
      <c r="H28" s="60"/>
    </row>
    <row r="29" spans="1:8" x14ac:dyDescent="0.35">
      <c r="A29" s="59" t="s">
        <v>39</v>
      </c>
      <c r="B29" s="58" t="s">
        <v>38</v>
      </c>
      <c r="C29" s="58"/>
      <c r="D29" s="58"/>
      <c r="E29" s="58"/>
      <c r="F29" s="58"/>
    </row>
    <row r="30" spans="1:8" ht="14.25" customHeight="1" x14ac:dyDescent="0.35">
      <c r="A30" s="57"/>
      <c r="B30" s="58" t="s">
        <v>37</v>
      </c>
      <c r="C30" s="58"/>
      <c r="D30" s="58"/>
      <c r="E30" s="58"/>
      <c r="F30" s="58"/>
    </row>
    <row r="31" spans="1:8" ht="14.25" customHeight="1" thickBot="1" x14ac:dyDescent="0.45">
      <c r="A31" s="98" t="s">
        <v>76</v>
      </c>
      <c r="B31" s="56"/>
      <c r="C31" s="56"/>
      <c r="D31" s="56"/>
      <c r="E31" s="56"/>
      <c r="F31" s="56"/>
    </row>
    <row r="32" spans="1:8" ht="16" thickTop="1" x14ac:dyDescent="0.35"/>
  </sheetData>
  <sheetProtection formatCells="0" formatColumns="0" formatRows="0"/>
  <printOptions horizontalCentered="1" verticalCentered="1"/>
  <pageMargins left="1.5" right="0.5" top="1" bottom="1" header="0.5" footer="0.5"/>
  <pageSetup orientation="portrait" r:id="rId1"/>
  <headerFooter alignWithMargins="0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FBB2-68BE-4E2D-BCE1-C2475BBC10FA}">
  <sheetPr>
    <pageSetUpPr fitToPage="1"/>
  </sheetPr>
  <dimension ref="A1:J32"/>
  <sheetViews>
    <sheetView workbookViewId="0">
      <selection activeCell="A31" sqref="A31"/>
    </sheetView>
  </sheetViews>
  <sheetFormatPr defaultColWidth="10.26953125" defaultRowHeight="15.5" x14ac:dyDescent="0.35"/>
  <cols>
    <col min="1" max="1" width="14.81640625" style="68" customWidth="1"/>
    <col min="2" max="2" width="15.26953125" style="68" customWidth="1"/>
    <col min="3" max="3" width="14" style="68" customWidth="1"/>
    <col min="4" max="4" width="7.7265625" style="68" customWidth="1"/>
    <col min="5" max="5" width="15" style="68" customWidth="1"/>
    <col min="6" max="6" width="14" style="68" customWidth="1"/>
    <col min="7" max="7" width="15" style="68" customWidth="1"/>
    <col min="8" max="9" width="10.26953125" style="69"/>
    <col min="10" max="16384" width="10.26953125" style="68"/>
  </cols>
  <sheetData>
    <row r="1" spans="1:10" ht="20" thickBot="1" x14ac:dyDescent="0.4">
      <c r="A1" s="96" t="s">
        <v>53</v>
      </c>
      <c r="B1" s="96"/>
      <c r="C1" s="100"/>
      <c r="D1" s="76"/>
      <c r="E1" s="96" t="s">
        <v>52</v>
      </c>
      <c r="F1" s="96"/>
      <c r="G1" s="96"/>
    </row>
    <row r="2" spans="1:10" ht="57" customHeight="1" thickTop="1" x14ac:dyDescent="0.35">
      <c r="A2" s="66" t="s">
        <v>42</v>
      </c>
      <c r="B2" s="66" t="s">
        <v>51</v>
      </c>
      <c r="C2" s="66" t="s">
        <v>50</v>
      </c>
      <c r="D2" s="75"/>
      <c r="E2" s="66" t="s">
        <v>42</v>
      </c>
      <c r="F2" s="66" t="s">
        <v>49</v>
      </c>
      <c r="G2" s="66" t="s">
        <v>48</v>
      </c>
    </row>
    <row r="3" spans="1:10" x14ac:dyDescent="0.35">
      <c r="A3" s="62">
        <f>'Bachelor Teacher "A"'!A3</f>
        <v>0</v>
      </c>
      <c r="B3" s="61">
        <f>'Master Teacher "M"'!B3+126</f>
        <v>5406</v>
      </c>
      <c r="C3" s="63" t="s">
        <v>40</v>
      </c>
      <c r="D3" s="63"/>
      <c r="E3" s="62">
        <f>'Bachelor Teacher "A"'!E3</f>
        <v>0</v>
      </c>
      <c r="F3" s="61">
        <f>'Master Teacher "M"'!B3+253</f>
        <v>5533</v>
      </c>
      <c r="G3" s="63" t="s">
        <v>40</v>
      </c>
    </row>
    <row r="4" spans="1:10" x14ac:dyDescent="0.35">
      <c r="A4" s="62">
        <f>'Bachelor Teacher "A"'!A4</f>
        <v>1</v>
      </c>
      <c r="B4" s="61">
        <f>'Master Teacher "M"'!B4+126</f>
        <v>5434</v>
      </c>
      <c r="C4" s="63" t="s">
        <v>40</v>
      </c>
      <c r="D4" s="63"/>
      <c r="E4" s="62">
        <f>'Bachelor Teacher "A"'!E4</f>
        <v>1</v>
      </c>
      <c r="F4" s="61">
        <f>'Master Teacher "M"'!B4+253</f>
        <v>5561</v>
      </c>
      <c r="G4" s="63" t="s">
        <v>40</v>
      </c>
    </row>
    <row r="5" spans="1:10" x14ac:dyDescent="0.35">
      <c r="A5" s="62">
        <f>'Bachelor Teacher "A"'!A5</f>
        <v>2</v>
      </c>
      <c r="B5" s="61">
        <f>'Master Teacher "M"'!B5+126</f>
        <v>5461</v>
      </c>
      <c r="C5" s="63" t="s">
        <v>40</v>
      </c>
      <c r="D5" s="63"/>
      <c r="E5" s="62">
        <f>'Bachelor Teacher "A"'!E5</f>
        <v>2</v>
      </c>
      <c r="F5" s="61">
        <f>'Master Teacher "M"'!B5+253</f>
        <v>5588</v>
      </c>
      <c r="G5" s="63" t="s">
        <v>40</v>
      </c>
    </row>
    <row r="6" spans="1:10" x14ac:dyDescent="0.35">
      <c r="A6" s="62">
        <f>'Bachelor Teacher "A"'!A6</f>
        <v>3</v>
      </c>
      <c r="B6" s="61">
        <f>'Master Teacher "M"'!B6+126</f>
        <v>5489</v>
      </c>
      <c r="C6" s="61">
        <f>'Master Teacher "M"'!F6+126</f>
        <v>6074</v>
      </c>
      <c r="D6" s="63"/>
      <c r="E6" s="62">
        <f>'Bachelor Teacher "A"'!E6</f>
        <v>3</v>
      </c>
      <c r="F6" s="61">
        <f>'Master Teacher "M"'!B6+253</f>
        <v>5616</v>
      </c>
      <c r="G6" s="61">
        <f>'Master Teacher "M"'!F6+253</f>
        <v>6201</v>
      </c>
      <c r="H6" s="73"/>
      <c r="I6" s="73"/>
    </row>
    <row r="7" spans="1:10" x14ac:dyDescent="0.35">
      <c r="A7" s="62">
        <f>'Bachelor Teacher "A"'!A7</f>
        <v>4</v>
      </c>
      <c r="B7" s="61">
        <f>'Master Teacher "M"'!B7+126</f>
        <v>5516</v>
      </c>
      <c r="C7" s="61">
        <f>'Master Teacher "M"'!F7+126</f>
        <v>6104</v>
      </c>
      <c r="D7" s="63"/>
      <c r="E7" s="62">
        <f>'Bachelor Teacher "A"'!E7</f>
        <v>4</v>
      </c>
      <c r="F7" s="61">
        <f>'Master Teacher "M"'!B7+253</f>
        <v>5643</v>
      </c>
      <c r="G7" s="61">
        <f>'Master Teacher "M"'!F7+253</f>
        <v>6231</v>
      </c>
      <c r="H7" s="73"/>
      <c r="I7" s="73"/>
    </row>
    <row r="8" spans="1:10" x14ac:dyDescent="0.35">
      <c r="A8" s="62">
        <f>'Bachelor Teacher "A"'!A8</f>
        <v>5</v>
      </c>
      <c r="B8" s="61">
        <f>'Master Teacher "M"'!B8+126</f>
        <v>5571</v>
      </c>
      <c r="C8" s="61">
        <f>'Master Teacher "M"'!F8+126</f>
        <v>6165</v>
      </c>
      <c r="D8" s="63"/>
      <c r="E8" s="62">
        <f>'Bachelor Teacher "A"'!E8</f>
        <v>5</v>
      </c>
      <c r="F8" s="61">
        <f>'Master Teacher "M"'!B8+253</f>
        <v>5698</v>
      </c>
      <c r="G8" s="61">
        <f>'Master Teacher "M"'!F8+253</f>
        <v>6292</v>
      </c>
      <c r="H8" s="73"/>
      <c r="I8" s="73"/>
      <c r="J8" s="74"/>
    </row>
    <row r="9" spans="1:10" x14ac:dyDescent="0.35">
      <c r="A9" s="62">
        <f>'Bachelor Teacher "A"'!A9</f>
        <v>6</v>
      </c>
      <c r="B9" s="61">
        <f>'Master Teacher "M"'!B9+126</f>
        <v>5626</v>
      </c>
      <c r="C9" s="61">
        <f>'Master Teacher "M"'!F9+126</f>
        <v>6226</v>
      </c>
      <c r="D9" s="63"/>
      <c r="E9" s="62">
        <f>'Bachelor Teacher "A"'!E9</f>
        <v>6</v>
      </c>
      <c r="F9" s="61">
        <f>'Master Teacher "M"'!B9+253</f>
        <v>5753</v>
      </c>
      <c r="G9" s="61">
        <f>'Master Teacher "M"'!F9+253</f>
        <v>6353</v>
      </c>
      <c r="H9" s="73"/>
      <c r="I9" s="73"/>
    </row>
    <row r="10" spans="1:10" x14ac:dyDescent="0.35">
      <c r="A10" s="62">
        <f>'Bachelor Teacher "A"'!A10</f>
        <v>7</v>
      </c>
      <c r="B10" s="61">
        <f>'Master Teacher "M"'!B10+126</f>
        <v>5681</v>
      </c>
      <c r="C10" s="61">
        <f>'Master Teacher "M"'!F10+126</f>
        <v>6287</v>
      </c>
      <c r="D10" s="63"/>
      <c r="E10" s="62">
        <f>'Bachelor Teacher "A"'!E10</f>
        <v>7</v>
      </c>
      <c r="F10" s="61">
        <f>'Master Teacher "M"'!B10+253</f>
        <v>5808</v>
      </c>
      <c r="G10" s="61">
        <f>'Master Teacher "M"'!F10+253</f>
        <v>6414</v>
      </c>
      <c r="H10" s="73"/>
      <c r="I10" s="73"/>
    </row>
    <row r="11" spans="1:10" x14ac:dyDescent="0.35">
      <c r="A11" s="62">
        <f>'Bachelor Teacher "A"'!A11</f>
        <v>8</v>
      </c>
      <c r="B11" s="61">
        <f>'Master Teacher "M"'!B11+126</f>
        <v>5736</v>
      </c>
      <c r="C11" s="61">
        <f>'Master Teacher "M"'!F11+126</f>
        <v>6348</v>
      </c>
      <c r="D11" s="63"/>
      <c r="E11" s="62">
        <f>'Bachelor Teacher "A"'!E11</f>
        <v>8</v>
      </c>
      <c r="F11" s="61">
        <f>'Master Teacher "M"'!B11+253</f>
        <v>5863</v>
      </c>
      <c r="G11" s="61">
        <f>'Master Teacher "M"'!F11+253</f>
        <v>6475</v>
      </c>
      <c r="I11" s="73"/>
    </row>
    <row r="12" spans="1:10" x14ac:dyDescent="0.35">
      <c r="A12" s="62">
        <f>'Bachelor Teacher "A"'!A12</f>
        <v>9</v>
      </c>
      <c r="B12" s="61">
        <f>'Master Teacher "M"'!B12+126</f>
        <v>5791</v>
      </c>
      <c r="C12" s="61">
        <f>'Master Teacher "M"'!F12+126</f>
        <v>6409</v>
      </c>
      <c r="D12" s="63"/>
      <c r="E12" s="62">
        <f>'Bachelor Teacher "A"'!E12</f>
        <v>9</v>
      </c>
      <c r="F12" s="61">
        <f>'Master Teacher "M"'!B12+253</f>
        <v>5918</v>
      </c>
      <c r="G12" s="61">
        <f>'Master Teacher "M"'!F12+253</f>
        <v>6536</v>
      </c>
      <c r="I12" s="73"/>
    </row>
    <row r="13" spans="1:10" x14ac:dyDescent="0.35">
      <c r="A13" s="62">
        <f>'Bachelor Teacher "A"'!A13</f>
        <v>10</v>
      </c>
      <c r="B13" s="61">
        <f>'Master Teacher "M"'!B13+126</f>
        <v>5971</v>
      </c>
      <c r="C13" s="61">
        <f>'Master Teacher "M"'!F13+126</f>
        <v>6609</v>
      </c>
      <c r="D13" s="63"/>
      <c r="E13" s="62">
        <f>'Bachelor Teacher "A"'!E13</f>
        <v>10</v>
      </c>
      <c r="F13" s="61">
        <f>'Master Teacher "M"'!B13+253</f>
        <v>6098</v>
      </c>
      <c r="G13" s="61">
        <f>'Master Teacher "M"'!F13+253</f>
        <v>6736</v>
      </c>
      <c r="I13" s="73"/>
    </row>
    <row r="14" spans="1:10" x14ac:dyDescent="0.35">
      <c r="A14" s="62">
        <f>'Bachelor Teacher "A"'!A14</f>
        <v>11</v>
      </c>
      <c r="B14" s="61">
        <f>'Master Teacher "M"'!B14+126</f>
        <v>6028</v>
      </c>
      <c r="C14" s="61">
        <f>'Master Teacher "M"'!F14+126</f>
        <v>6672</v>
      </c>
      <c r="D14" s="63"/>
      <c r="E14" s="62">
        <f>'Bachelor Teacher "A"'!E14</f>
        <v>11</v>
      </c>
      <c r="F14" s="61">
        <f>'Master Teacher "M"'!B14+253</f>
        <v>6155</v>
      </c>
      <c r="G14" s="61">
        <f>'Master Teacher "M"'!F14+253</f>
        <v>6799</v>
      </c>
      <c r="I14" s="73"/>
    </row>
    <row r="15" spans="1:10" x14ac:dyDescent="0.35">
      <c r="A15" s="62">
        <f>'Bachelor Teacher "A"'!A15</f>
        <v>12</v>
      </c>
      <c r="B15" s="61">
        <f>'Master Teacher "M"'!B15+126</f>
        <v>6084</v>
      </c>
      <c r="C15" s="61">
        <f>'Master Teacher "M"'!F15+126</f>
        <v>6734</v>
      </c>
      <c r="D15" s="63"/>
      <c r="E15" s="62">
        <f>'Bachelor Teacher "A"'!E15</f>
        <v>12</v>
      </c>
      <c r="F15" s="61">
        <f>'Master Teacher "M"'!B15+253</f>
        <v>6211</v>
      </c>
      <c r="G15" s="61">
        <f>'Master Teacher "M"'!F15+253</f>
        <v>6861</v>
      </c>
      <c r="I15" s="73"/>
    </row>
    <row r="16" spans="1:10" x14ac:dyDescent="0.35">
      <c r="A16" s="62">
        <f>'Bachelor Teacher "A"'!A16</f>
        <v>13</v>
      </c>
      <c r="B16" s="61">
        <f>'Master Teacher "M"'!B16+126</f>
        <v>6140</v>
      </c>
      <c r="C16" s="61">
        <f>'Master Teacher "M"'!F16+126</f>
        <v>6796</v>
      </c>
      <c r="D16" s="63"/>
      <c r="E16" s="62">
        <f>'Bachelor Teacher "A"'!E16</f>
        <v>13</v>
      </c>
      <c r="F16" s="61">
        <f>'Master Teacher "M"'!B16+253</f>
        <v>6267</v>
      </c>
      <c r="G16" s="61">
        <f>'Master Teacher "M"'!F16+253</f>
        <v>6923</v>
      </c>
      <c r="I16" s="73"/>
    </row>
    <row r="17" spans="1:9" x14ac:dyDescent="0.35">
      <c r="A17" s="62">
        <f>'Bachelor Teacher "A"'!A17</f>
        <v>14</v>
      </c>
      <c r="B17" s="61">
        <f>'Master Teacher "M"'!B17+126</f>
        <v>6253</v>
      </c>
      <c r="C17" s="61">
        <f>'Master Teacher "M"'!F17+126</f>
        <v>6921</v>
      </c>
      <c r="D17" s="63"/>
      <c r="E17" s="62">
        <f>'Bachelor Teacher "A"'!E17</f>
        <v>14</v>
      </c>
      <c r="F17" s="61">
        <f>'Master Teacher "M"'!B17+253</f>
        <v>6380</v>
      </c>
      <c r="G17" s="61">
        <f>'Master Teacher "M"'!F17+253</f>
        <v>7048</v>
      </c>
      <c r="I17" s="73"/>
    </row>
    <row r="18" spans="1:9" x14ac:dyDescent="0.35">
      <c r="A18" s="62">
        <f>'Bachelor Teacher "A"'!A18</f>
        <v>15</v>
      </c>
      <c r="B18" s="61">
        <f>'Master Teacher "M"'!B18+126</f>
        <v>6376</v>
      </c>
      <c r="C18" s="61">
        <f>'Master Teacher "M"'!F18+126</f>
        <v>7058</v>
      </c>
      <c r="D18" s="63"/>
      <c r="E18" s="62">
        <f>'Bachelor Teacher "A"'!E18</f>
        <v>15</v>
      </c>
      <c r="F18" s="61">
        <f>'Master Teacher "M"'!B18+253</f>
        <v>6503</v>
      </c>
      <c r="G18" s="61">
        <f>'Master Teacher "M"'!F18+253</f>
        <v>7185</v>
      </c>
      <c r="I18" s="73"/>
    </row>
    <row r="19" spans="1:9" x14ac:dyDescent="0.35">
      <c r="A19" s="62">
        <f>'Bachelor Teacher "A"'!A19</f>
        <v>16</v>
      </c>
      <c r="B19" s="61">
        <f>'Master Teacher "M"'!B19+126</f>
        <v>6376</v>
      </c>
      <c r="C19" s="61">
        <f>'Master Teacher "M"'!F19+126</f>
        <v>7058</v>
      </c>
      <c r="D19" s="63"/>
      <c r="E19" s="62">
        <f>'Bachelor Teacher "A"'!E19</f>
        <v>16</v>
      </c>
      <c r="F19" s="61">
        <f>'Master Teacher "M"'!B19+253</f>
        <v>6503</v>
      </c>
      <c r="G19" s="61">
        <f>'Master Teacher "M"'!F19+253</f>
        <v>7185</v>
      </c>
      <c r="I19" s="73"/>
    </row>
    <row r="20" spans="1:9" x14ac:dyDescent="0.35">
      <c r="A20" s="62">
        <f>'Bachelor Teacher "A"'!A20</f>
        <v>17</v>
      </c>
      <c r="B20" s="61">
        <f>'Master Teacher "M"'!B20+126</f>
        <v>6376</v>
      </c>
      <c r="C20" s="61">
        <f>'Master Teacher "M"'!F20+126</f>
        <v>7058</v>
      </c>
      <c r="D20" s="63"/>
      <c r="E20" s="62">
        <f>'Bachelor Teacher "A"'!E20</f>
        <v>17</v>
      </c>
      <c r="F20" s="61">
        <f>'Master Teacher "M"'!B20+253</f>
        <v>6503</v>
      </c>
      <c r="G20" s="61">
        <f>'Master Teacher "M"'!F20+253</f>
        <v>7185</v>
      </c>
      <c r="I20" s="73"/>
    </row>
    <row r="21" spans="1:9" x14ac:dyDescent="0.35">
      <c r="A21" s="62">
        <f>'Bachelor Teacher "A"'!A21</f>
        <v>18</v>
      </c>
      <c r="B21" s="61">
        <f>'Master Teacher "M"'!B21+126</f>
        <v>6376</v>
      </c>
      <c r="C21" s="61">
        <f>'Master Teacher "M"'!F21+126</f>
        <v>7058</v>
      </c>
      <c r="D21" s="63"/>
      <c r="E21" s="62">
        <f>'Bachelor Teacher "A"'!E21</f>
        <v>18</v>
      </c>
      <c r="F21" s="61">
        <f>'Master Teacher "M"'!B21+253</f>
        <v>6503</v>
      </c>
      <c r="G21" s="61">
        <f>'Master Teacher "M"'!F21+253</f>
        <v>7185</v>
      </c>
      <c r="I21" s="73"/>
    </row>
    <row r="22" spans="1:9" x14ac:dyDescent="0.35">
      <c r="A22" s="62">
        <f>'Bachelor Teacher "A"'!A22</f>
        <v>19</v>
      </c>
      <c r="B22" s="61">
        <f>'Master Teacher "M"'!B22+126</f>
        <v>6376</v>
      </c>
      <c r="C22" s="61">
        <f>'Master Teacher "M"'!F22+126</f>
        <v>7058</v>
      </c>
      <c r="D22" s="63"/>
      <c r="E22" s="62">
        <f>'Bachelor Teacher "A"'!E22</f>
        <v>19</v>
      </c>
      <c r="F22" s="61">
        <f>'Master Teacher "M"'!B22+253</f>
        <v>6503</v>
      </c>
      <c r="G22" s="61">
        <f>'Master Teacher "M"'!F22+253</f>
        <v>7185</v>
      </c>
      <c r="I22" s="73"/>
    </row>
    <row r="23" spans="1:9" x14ac:dyDescent="0.35">
      <c r="A23" s="62">
        <f>'Bachelor Teacher "A"'!A23</f>
        <v>20</v>
      </c>
      <c r="B23" s="61">
        <f>'Master Teacher "M"'!B23+126</f>
        <v>6376</v>
      </c>
      <c r="C23" s="61">
        <f>'Master Teacher "M"'!F23+126</f>
        <v>7058</v>
      </c>
      <c r="D23" s="63"/>
      <c r="E23" s="62">
        <f>'Bachelor Teacher "A"'!E23</f>
        <v>20</v>
      </c>
      <c r="F23" s="61">
        <f>'Master Teacher "M"'!B23+253</f>
        <v>6503</v>
      </c>
      <c r="G23" s="61">
        <f>'Master Teacher "M"'!F23+253</f>
        <v>7185</v>
      </c>
      <c r="I23" s="73"/>
    </row>
    <row r="24" spans="1:9" x14ac:dyDescent="0.35">
      <c r="A24" s="62">
        <f>'Bachelor Teacher "A"'!A24</f>
        <v>21</v>
      </c>
      <c r="B24" s="61">
        <f>'Master Teacher "M"'!B24+126</f>
        <v>6376</v>
      </c>
      <c r="C24" s="61">
        <f>'Master Teacher "M"'!F24+126</f>
        <v>7058</v>
      </c>
      <c r="D24" s="63"/>
      <c r="E24" s="62">
        <f>'Bachelor Teacher "A"'!E24</f>
        <v>21</v>
      </c>
      <c r="F24" s="61">
        <f>'Master Teacher "M"'!B24+253</f>
        <v>6503</v>
      </c>
      <c r="G24" s="61">
        <f>'Master Teacher "M"'!F24+253</f>
        <v>7185</v>
      </c>
      <c r="I24" s="73"/>
    </row>
    <row r="25" spans="1:9" x14ac:dyDescent="0.35">
      <c r="A25" s="62">
        <f>'Bachelor Teacher "A"'!A25</f>
        <v>22</v>
      </c>
      <c r="B25" s="61">
        <f>'Master Teacher "M"'!B25+126</f>
        <v>6376</v>
      </c>
      <c r="C25" s="61">
        <f>'Master Teacher "M"'!F25+126</f>
        <v>7058</v>
      </c>
      <c r="D25" s="63"/>
      <c r="E25" s="62">
        <f>'Bachelor Teacher "A"'!E25</f>
        <v>22</v>
      </c>
      <c r="F25" s="61">
        <f>'Master Teacher "M"'!B25+253</f>
        <v>6503</v>
      </c>
      <c r="G25" s="61">
        <f>'Master Teacher "M"'!F25+253</f>
        <v>7185</v>
      </c>
      <c r="I25" s="73"/>
    </row>
    <row r="26" spans="1:9" x14ac:dyDescent="0.35">
      <c r="A26" s="62">
        <f>'Bachelor Teacher "A"'!A26</f>
        <v>23</v>
      </c>
      <c r="B26" s="61">
        <f>'Master Teacher "M"'!B26+126</f>
        <v>6376</v>
      </c>
      <c r="C26" s="61">
        <f>'Master Teacher "M"'!F26+126</f>
        <v>7058</v>
      </c>
      <c r="D26" s="63"/>
      <c r="E26" s="62">
        <f>'Bachelor Teacher "A"'!E26</f>
        <v>23</v>
      </c>
      <c r="F26" s="61">
        <f>'Master Teacher "M"'!B26+253</f>
        <v>6503</v>
      </c>
      <c r="G26" s="61">
        <f>'Master Teacher "M"'!F26+253</f>
        <v>7185</v>
      </c>
      <c r="I26" s="73"/>
    </row>
    <row r="27" spans="1:9" x14ac:dyDescent="0.35">
      <c r="A27" s="62">
        <f>'Bachelor Teacher "A"'!A27</f>
        <v>24</v>
      </c>
      <c r="B27" s="61">
        <f>'Master Teacher "M"'!B27+126</f>
        <v>6376</v>
      </c>
      <c r="C27" s="61">
        <f>'Master Teacher "M"'!F27+126</f>
        <v>7058</v>
      </c>
      <c r="D27" s="63"/>
      <c r="E27" s="62">
        <f>'Bachelor Teacher "A"'!E27</f>
        <v>24</v>
      </c>
      <c r="F27" s="61">
        <f>'Master Teacher "M"'!B27+253</f>
        <v>6503</v>
      </c>
      <c r="G27" s="61">
        <f>'Master Teacher "M"'!F27+253</f>
        <v>7185</v>
      </c>
      <c r="I27" s="73"/>
    </row>
    <row r="28" spans="1:9" x14ac:dyDescent="0.35">
      <c r="A28" s="62">
        <f>'Bachelor Teacher "A"'!A28</f>
        <v>25</v>
      </c>
      <c r="B28" s="61">
        <f>'Master Teacher "M"'!B28+126</f>
        <v>6616</v>
      </c>
      <c r="C28" s="61">
        <f>'Master Teacher "M"'!F28+126</f>
        <v>7324</v>
      </c>
      <c r="D28" s="63"/>
      <c r="E28" s="62">
        <f>'Bachelor Teacher "A"'!E28</f>
        <v>25</v>
      </c>
      <c r="F28" s="61">
        <f>'Master Teacher "M"'!B28+253</f>
        <v>6743</v>
      </c>
      <c r="G28" s="61">
        <f>'Master Teacher "M"'!F28+253</f>
        <v>7451</v>
      </c>
      <c r="I28" s="73"/>
    </row>
    <row r="29" spans="1:9" x14ac:dyDescent="0.35">
      <c r="A29" s="101" t="s">
        <v>47</v>
      </c>
      <c r="B29" s="58" t="s">
        <v>38</v>
      </c>
      <c r="C29" s="71"/>
      <c r="D29" s="71"/>
      <c r="E29" s="71"/>
    </row>
    <row r="30" spans="1:9" x14ac:dyDescent="0.35">
      <c r="B30" s="70" t="str">
        <f>'Master Teacher "M"'!B30</f>
        <v xml:space="preserve">"NBPTS" salary difference is based on the "A" (Bachelors) scale + 12% differential </v>
      </c>
    </row>
    <row r="31" spans="1:9" ht="17.5" thickBot="1" x14ac:dyDescent="0.4">
      <c r="A31" s="102" t="s">
        <v>76</v>
      </c>
    </row>
    <row r="32" spans="1:9" ht="16" thickTop="1" x14ac:dyDescent="0.35"/>
  </sheetData>
  <sheetProtection formatCells="0" formatColumns="0" formatRows="0"/>
  <printOptions horizontalCentered="1" verticalCentered="1"/>
  <pageMargins left="0.87" right="1" top="0.44" bottom="0.36" header="0.4" footer="0.33"/>
  <pageSetup orientation="portrait" r:id="rId1"/>
  <headerFooter alignWithMargins="0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9F55-7049-4826-8BC7-A9F018131FF2}">
  <sheetPr>
    <pageSetUpPr fitToPage="1"/>
  </sheetPr>
  <dimension ref="A1:G32"/>
  <sheetViews>
    <sheetView zoomScaleNormal="100" workbookViewId="0">
      <selection activeCell="A31" sqref="A31"/>
    </sheetView>
  </sheetViews>
  <sheetFormatPr defaultColWidth="10.26953125" defaultRowHeight="15.5" x14ac:dyDescent="0.35"/>
  <cols>
    <col min="1" max="1" width="15.1796875" style="24" customWidth="1"/>
    <col min="2" max="2" width="13" style="24" customWidth="1"/>
    <col min="3" max="3" width="17" style="24" customWidth="1"/>
    <col min="4" max="4" width="6.81640625" style="24" customWidth="1"/>
    <col min="5" max="5" width="14.81640625" style="24" customWidth="1"/>
    <col min="6" max="6" width="11.81640625" style="24" customWidth="1"/>
    <col min="7" max="7" width="17" style="24" customWidth="1"/>
    <col min="8" max="16384" width="10.26953125" style="24"/>
  </cols>
  <sheetData>
    <row r="1" spans="1:7" ht="59" thickBot="1" x14ac:dyDescent="0.4">
      <c r="A1" s="103" t="s">
        <v>79</v>
      </c>
      <c r="B1" s="96"/>
      <c r="C1" s="96"/>
      <c r="D1" s="67"/>
      <c r="E1" s="103" t="s">
        <v>80</v>
      </c>
      <c r="F1" s="103"/>
      <c r="G1" s="103"/>
    </row>
    <row r="2" spans="1:7" ht="27.5" thickTop="1" x14ac:dyDescent="0.35">
      <c r="A2" s="66" t="s">
        <v>42</v>
      </c>
      <c r="B2" s="66" t="s">
        <v>19</v>
      </c>
      <c r="C2" s="66" t="s">
        <v>45</v>
      </c>
      <c r="D2" s="88"/>
      <c r="E2" s="66" t="s">
        <v>42</v>
      </c>
      <c r="F2" s="66" t="s">
        <v>19</v>
      </c>
      <c r="G2" s="66" t="s">
        <v>45</v>
      </c>
    </row>
    <row r="3" spans="1:7" x14ac:dyDescent="0.35">
      <c r="A3" s="87">
        <v>0</v>
      </c>
      <c r="B3" s="83">
        <v>4800</v>
      </c>
      <c r="C3" s="83">
        <f t="shared" ref="C3:C28" si="0">B3*10</f>
        <v>48000</v>
      </c>
      <c r="D3" s="84"/>
      <c r="E3" s="86">
        <v>0</v>
      </c>
      <c r="F3" s="63" t="s">
        <v>40</v>
      </c>
      <c r="G3" s="63" t="s">
        <v>40</v>
      </c>
    </row>
    <row r="4" spans="1:7" x14ac:dyDescent="0.35">
      <c r="A4" s="87">
        <v>1</v>
      </c>
      <c r="B4" s="83">
        <v>4825</v>
      </c>
      <c r="C4" s="83">
        <f t="shared" si="0"/>
        <v>48250</v>
      </c>
      <c r="D4" s="84"/>
      <c r="E4" s="86">
        <v>1</v>
      </c>
      <c r="F4" s="63" t="s">
        <v>40</v>
      </c>
      <c r="G4" s="63" t="s">
        <v>40</v>
      </c>
    </row>
    <row r="5" spans="1:7" x14ac:dyDescent="0.35">
      <c r="A5" s="66">
        <f>RIGHT(A4)+1</f>
        <v>2</v>
      </c>
      <c r="B5" s="83">
        <v>4850</v>
      </c>
      <c r="C5" s="83">
        <f t="shared" si="0"/>
        <v>48500</v>
      </c>
      <c r="D5" s="84"/>
      <c r="E5" s="62">
        <f>RIGHT(E4)+1</f>
        <v>2</v>
      </c>
      <c r="F5" s="63" t="s">
        <v>40</v>
      </c>
      <c r="G5" s="63" t="s">
        <v>40</v>
      </c>
    </row>
    <row r="6" spans="1:7" x14ac:dyDescent="0.35">
      <c r="A6" s="66">
        <f t="shared" ref="A6:A27" si="1">+A5+1</f>
        <v>3</v>
      </c>
      <c r="B6" s="83">
        <v>4875</v>
      </c>
      <c r="C6" s="83">
        <f t="shared" si="0"/>
        <v>48750</v>
      </c>
      <c r="D6" s="84"/>
      <c r="E6" s="62">
        <f t="shared" ref="E6:E27" si="2">+E5+1</f>
        <v>3</v>
      </c>
      <c r="F6" s="61">
        <f t="shared" ref="F6:F28" si="3">ROUND(B6*1.12,0)</f>
        <v>5460</v>
      </c>
      <c r="G6" s="61">
        <f t="shared" ref="G6:G28" si="4">F6*10</f>
        <v>54600</v>
      </c>
    </row>
    <row r="7" spans="1:7" x14ac:dyDescent="0.35">
      <c r="A7" s="66">
        <f t="shared" si="1"/>
        <v>4</v>
      </c>
      <c r="B7" s="83">
        <v>4900</v>
      </c>
      <c r="C7" s="83">
        <f t="shared" si="0"/>
        <v>49000</v>
      </c>
      <c r="D7" s="84"/>
      <c r="E7" s="62">
        <f t="shared" si="2"/>
        <v>4</v>
      </c>
      <c r="F7" s="61">
        <f t="shared" si="3"/>
        <v>5488</v>
      </c>
      <c r="G7" s="61">
        <f t="shared" si="4"/>
        <v>54880</v>
      </c>
    </row>
    <row r="8" spans="1:7" x14ac:dyDescent="0.35">
      <c r="A8" s="66">
        <f t="shared" si="1"/>
        <v>5</v>
      </c>
      <c r="B8" s="83">
        <v>4950</v>
      </c>
      <c r="C8" s="83">
        <f t="shared" si="0"/>
        <v>49500</v>
      </c>
      <c r="D8" s="84"/>
      <c r="E8" s="62">
        <f t="shared" si="2"/>
        <v>5</v>
      </c>
      <c r="F8" s="61">
        <f t="shared" si="3"/>
        <v>5544</v>
      </c>
      <c r="G8" s="61">
        <f t="shared" si="4"/>
        <v>55440</v>
      </c>
    </row>
    <row r="9" spans="1:7" x14ac:dyDescent="0.35">
      <c r="A9" s="66">
        <f t="shared" si="1"/>
        <v>6</v>
      </c>
      <c r="B9" s="83">
        <v>5000</v>
      </c>
      <c r="C9" s="83">
        <f t="shared" si="0"/>
        <v>50000</v>
      </c>
      <c r="D9" s="84"/>
      <c r="E9" s="62">
        <f t="shared" si="2"/>
        <v>6</v>
      </c>
      <c r="F9" s="61">
        <f t="shared" si="3"/>
        <v>5600</v>
      </c>
      <c r="G9" s="61">
        <f t="shared" si="4"/>
        <v>56000</v>
      </c>
    </row>
    <row r="10" spans="1:7" x14ac:dyDescent="0.35">
      <c r="A10" s="66">
        <f t="shared" si="1"/>
        <v>7</v>
      </c>
      <c r="B10" s="83">
        <v>5050</v>
      </c>
      <c r="C10" s="83">
        <f t="shared" si="0"/>
        <v>50500</v>
      </c>
      <c r="D10" s="84"/>
      <c r="E10" s="62">
        <f t="shared" si="2"/>
        <v>7</v>
      </c>
      <c r="F10" s="61">
        <f t="shared" si="3"/>
        <v>5656</v>
      </c>
      <c r="G10" s="61">
        <f t="shared" si="4"/>
        <v>56560</v>
      </c>
    </row>
    <row r="11" spans="1:7" x14ac:dyDescent="0.35">
      <c r="A11" s="66">
        <f t="shared" si="1"/>
        <v>8</v>
      </c>
      <c r="B11" s="83">
        <v>5100</v>
      </c>
      <c r="C11" s="83">
        <f t="shared" si="0"/>
        <v>51000</v>
      </c>
      <c r="D11" s="84"/>
      <c r="E11" s="62">
        <f t="shared" si="2"/>
        <v>8</v>
      </c>
      <c r="F11" s="61">
        <f t="shared" si="3"/>
        <v>5712</v>
      </c>
      <c r="G11" s="61">
        <f t="shared" si="4"/>
        <v>57120</v>
      </c>
    </row>
    <row r="12" spans="1:7" x14ac:dyDescent="0.35">
      <c r="A12" s="66">
        <f t="shared" si="1"/>
        <v>9</v>
      </c>
      <c r="B12" s="83">
        <v>5150</v>
      </c>
      <c r="C12" s="83">
        <f t="shared" si="0"/>
        <v>51500</v>
      </c>
      <c r="D12" s="84"/>
      <c r="E12" s="62">
        <f t="shared" si="2"/>
        <v>9</v>
      </c>
      <c r="F12" s="61">
        <f t="shared" si="3"/>
        <v>5768</v>
      </c>
      <c r="G12" s="61">
        <f t="shared" si="4"/>
        <v>57680</v>
      </c>
    </row>
    <row r="13" spans="1:7" x14ac:dyDescent="0.35">
      <c r="A13" s="66">
        <f t="shared" si="1"/>
        <v>10</v>
      </c>
      <c r="B13" s="83">
        <v>5314</v>
      </c>
      <c r="C13" s="83">
        <f t="shared" si="0"/>
        <v>53140</v>
      </c>
      <c r="D13" s="84"/>
      <c r="E13" s="62">
        <f t="shared" si="2"/>
        <v>10</v>
      </c>
      <c r="F13" s="61">
        <f t="shared" si="3"/>
        <v>5952</v>
      </c>
      <c r="G13" s="61">
        <f t="shared" si="4"/>
        <v>59520</v>
      </c>
    </row>
    <row r="14" spans="1:7" x14ac:dyDescent="0.35">
      <c r="A14" s="66">
        <f t="shared" si="1"/>
        <v>11</v>
      </c>
      <c r="B14" s="83">
        <v>5365</v>
      </c>
      <c r="C14" s="83">
        <f t="shared" si="0"/>
        <v>53650</v>
      </c>
      <c r="D14" s="84"/>
      <c r="E14" s="62">
        <f t="shared" si="2"/>
        <v>11</v>
      </c>
      <c r="F14" s="61">
        <f t="shared" si="3"/>
        <v>6009</v>
      </c>
      <c r="G14" s="61">
        <f t="shared" si="4"/>
        <v>60090</v>
      </c>
    </row>
    <row r="15" spans="1:7" x14ac:dyDescent="0.35">
      <c r="A15" s="66">
        <f t="shared" si="1"/>
        <v>12</v>
      </c>
      <c r="B15" s="83">
        <v>5416</v>
      </c>
      <c r="C15" s="83">
        <f t="shared" si="0"/>
        <v>54160</v>
      </c>
      <c r="D15" s="84"/>
      <c r="E15" s="62">
        <f t="shared" si="2"/>
        <v>12</v>
      </c>
      <c r="F15" s="61">
        <f t="shared" si="3"/>
        <v>6066</v>
      </c>
      <c r="G15" s="61">
        <f t="shared" si="4"/>
        <v>60660</v>
      </c>
    </row>
    <row r="16" spans="1:7" x14ac:dyDescent="0.35">
      <c r="A16" s="66">
        <f t="shared" si="1"/>
        <v>13</v>
      </c>
      <c r="B16" s="83">
        <v>5467</v>
      </c>
      <c r="C16" s="83">
        <f t="shared" si="0"/>
        <v>54670</v>
      </c>
      <c r="D16" s="84"/>
      <c r="E16" s="62">
        <f t="shared" si="2"/>
        <v>13</v>
      </c>
      <c r="F16" s="61">
        <f t="shared" si="3"/>
        <v>6123</v>
      </c>
      <c r="G16" s="61">
        <f t="shared" si="4"/>
        <v>61230</v>
      </c>
    </row>
    <row r="17" spans="1:7" x14ac:dyDescent="0.35">
      <c r="A17" s="66">
        <f t="shared" si="1"/>
        <v>14</v>
      </c>
      <c r="B17" s="83">
        <v>5570</v>
      </c>
      <c r="C17" s="83">
        <f t="shared" si="0"/>
        <v>55700</v>
      </c>
      <c r="D17" s="84"/>
      <c r="E17" s="62">
        <f t="shared" si="2"/>
        <v>14</v>
      </c>
      <c r="F17" s="61">
        <f t="shared" si="3"/>
        <v>6238</v>
      </c>
      <c r="G17" s="61">
        <f t="shared" si="4"/>
        <v>62380</v>
      </c>
    </row>
    <row r="18" spans="1:7" x14ac:dyDescent="0.35">
      <c r="A18" s="66">
        <f t="shared" si="1"/>
        <v>15</v>
      </c>
      <c r="B18" s="83">
        <v>5682</v>
      </c>
      <c r="C18" s="83">
        <f t="shared" si="0"/>
        <v>56820</v>
      </c>
      <c r="D18" s="84"/>
      <c r="E18" s="62">
        <f t="shared" si="2"/>
        <v>15</v>
      </c>
      <c r="F18" s="61">
        <f t="shared" si="3"/>
        <v>6364</v>
      </c>
      <c r="G18" s="61">
        <f t="shared" si="4"/>
        <v>63640</v>
      </c>
    </row>
    <row r="19" spans="1:7" x14ac:dyDescent="0.35">
      <c r="A19" s="66">
        <f t="shared" si="1"/>
        <v>16</v>
      </c>
      <c r="B19" s="83">
        <v>5682</v>
      </c>
      <c r="C19" s="83">
        <f t="shared" si="0"/>
        <v>56820</v>
      </c>
      <c r="D19" s="84"/>
      <c r="E19" s="62">
        <f t="shared" si="2"/>
        <v>16</v>
      </c>
      <c r="F19" s="61">
        <f t="shared" si="3"/>
        <v>6364</v>
      </c>
      <c r="G19" s="61">
        <f t="shared" si="4"/>
        <v>63640</v>
      </c>
    </row>
    <row r="20" spans="1:7" x14ac:dyDescent="0.35">
      <c r="A20" s="66">
        <f t="shared" si="1"/>
        <v>17</v>
      </c>
      <c r="B20" s="83">
        <v>5682</v>
      </c>
      <c r="C20" s="83">
        <f t="shared" si="0"/>
        <v>56820</v>
      </c>
      <c r="D20" s="84"/>
      <c r="E20" s="62">
        <f t="shared" si="2"/>
        <v>17</v>
      </c>
      <c r="F20" s="61">
        <f t="shared" si="3"/>
        <v>6364</v>
      </c>
      <c r="G20" s="61">
        <f t="shared" si="4"/>
        <v>63640</v>
      </c>
    </row>
    <row r="21" spans="1:7" x14ac:dyDescent="0.35">
      <c r="A21" s="66">
        <f t="shared" si="1"/>
        <v>18</v>
      </c>
      <c r="B21" s="83">
        <v>5682</v>
      </c>
      <c r="C21" s="83">
        <f t="shared" si="0"/>
        <v>56820</v>
      </c>
      <c r="D21" s="84"/>
      <c r="E21" s="62">
        <f t="shared" si="2"/>
        <v>18</v>
      </c>
      <c r="F21" s="61">
        <f t="shared" si="3"/>
        <v>6364</v>
      </c>
      <c r="G21" s="61">
        <f t="shared" si="4"/>
        <v>63640</v>
      </c>
    </row>
    <row r="22" spans="1:7" x14ac:dyDescent="0.35">
      <c r="A22" s="66">
        <f t="shared" si="1"/>
        <v>19</v>
      </c>
      <c r="B22" s="83">
        <v>5682</v>
      </c>
      <c r="C22" s="83">
        <f t="shared" si="0"/>
        <v>56820</v>
      </c>
      <c r="D22" s="84"/>
      <c r="E22" s="62">
        <f t="shared" si="2"/>
        <v>19</v>
      </c>
      <c r="F22" s="61">
        <f t="shared" si="3"/>
        <v>6364</v>
      </c>
      <c r="G22" s="61">
        <f t="shared" si="4"/>
        <v>63640</v>
      </c>
    </row>
    <row r="23" spans="1:7" x14ac:dyDescent="0.35">
      <c r="A23" s="66">
        <f t="shared" si="1"/>
        <v>20</v>
      </c>
      <c r="B23" s="83">
        <v>5682</v>
      </c>
      <c r="C23" s="83">
        <f t="shared" si="0"/>
        <v>56820</v>
      </c>
      <c r="D23" s="84"/>
      <c r="E23" s="62">
        <f t="shared" si="2"/>
        <v>20</v>
      </c>
      <c r="F23" s="61">
        <f t="shared" si="3"/>
        <v>6364</v>
      </c>
      <c r="G23" s="61">
        <f t="shared" si="4"/>
        <v>63640</v>
      </c>
    </row>
    <row r="24" spans="1:7" x14ac:dyDescent="0.35">
      <c r="A24" s="66">
        <f t="shared" si="1"/>
        <v>21</v>
      </c>
      <c r="B24" s="83">
        <v>5682</v>
      </c>
      <c r="C24" s="83">
        <f t="shared" si="0"/>
        <v>56820</v>
      </c>
      <c r="D24" s="84"/>
      <c r="E24" s="62">
        <f t="shared" si="2"/>
        <v>21</v>
      </c>
      <c r="F24" s="61">
        <f t="shared" si="3"/>
        <v>6364</v>
      </c>
      <c r="G24" s="61">
        <f t="shared" si="4"/>
        <v>63640</v>
      </c>
    </row>
    <row r="25" spans="1:7" x14ac:dyDescent="0.35">
      <c r="A25" s="66">
        <f t="shared" si="1"/>
        <v>22</v>
      </c>
      <c r="B25" s="83">
        <v>5682</v>
      </c>
      <c r="C25" s="83">
        <f t="shared" si="0"/>
        <v>56820</v>
      </c>
      <c r="D25" s="84"/>
      <c r="E25" s="62">
        <f t="shared" si="2"/>
        <v>22</v>
      </c>
      <c r="F25" s="61">
        <f t="shared" si="3"/>
        <v>6364</v>
      </c>
      <c r="G25" s="61">
        <f t="shared" si="4"/>
        <v>63640</v>
      </c>
    </row>
    <row r="26" spans="1:7" x14ac:dyDescent="0.35">
      <c r="A26" s="66">
        <f t="shared" si="1"/>
        <v>23</v>
      </c>
      <c r="B26" s="83">
        <v>5682</v>
      </c>
      <c r="C26" s="83">
        <f t="shared" si="0"/>
        <v>56820</v>
      </c>
      <c r="D26" s="84"/>
      <c r="E26" s="62">
        <f t="shared" si="2"/>
        <v>23</v>
      </c>
      <c r="F26" s="61">
        <f t="shared" si="3"/>
        <v>6364</v>
      </c>
      <c r="G26" s="61">
        <f t="shared" si="4"/>
        <v>63640</v>
      </c>
    </row>
    <row r="27" spans="1:7" x14ac:dyDescent="0.35">
      <c r="A27" s="66">
        <f t="shared" si="1"/>
        <v>24</v>
      </c>
      <c r="B27" s="83">
        <v>5682</v>
      </c>
      <c r="C27" s="83">
        <f t="shared" si="0"/>
        <v>56820</v>
      </c>
      <c r="D27" s="84"/>
      <c r="E27" s="62">
        <f t="shared" si="2"/>
        <v>24</v>
      </c>
      <c r="F27" s="61">
        <f t="shared" si="3"/>
        <v>6364</v>
      </c>
      <c r="G27" s="61">
        <f t="shared" si="4"/>
        <v>63640</v>
      </c>
    </row>
    <row r="28" spans="1:7" x14ac:dyDescent="0.35">
      <c r="A28" s="66">
        <v>25</v>
      </c>
      <c r="B28" s="83">
        <v>5900</v>
      </c>
      <c r="C28" s="83">
        <f t="shared" si="0"/>
        <v>59000</v>
      </c>
      <c r="D28" s="84"/>
      <c r="E28" s="62">
        <v>25</v>
      </c>
      <c r="F28" s="61">
        <f t="shared" si="3"/>
        <v>6608</v>
      </c>
      <c r="G28" s="61">
        <f t="shared" si="4"/>
        <v>66080</v>
      </c>
    </row>
    <row r="29" spans="1:7" x14ac:dyDescent="0.35">
      <c r="A29" s="59" t="s">
        <v>39</v>
      </c>
      <c r="B29" s="58" t="s">
        <v>38</v>
      </c>
      <c r="C29" s="58"/>
      <c r="D29" s="58"/>
      <c r="E29" s="58"/>
      <c r="F29" s="58"/>
      <c r="G29" s="58"/>
    </row>
    <row r="30" spans="1:7" ht="14.25" customHeight="1" x14ac:dyDescent="0.35">
      <c r="A30" s="57"/>
      <c r="B30" s="58" t="s">
        <v>37</v>
      </c>
      <c r="C30" s="58"/>
      <c r="D30" s="58"/>
      <c r="E30" s="58"/>
      <c r="F30" s="58"/>
      <c r="G30" s="58"/>
    </row>
    <row r="31" spans="1:7" ht="14.25" customHeight="1" thickBot="1" x14ac:dyDescent="0.45">
      <c r="A31" s="98" t="s">
        <v>75</v>
      </c>
      <c r="B31" s="56"/>
      <c r="C31" s="56"/>
      <c r="D31" s="56"/>
      <c r="E31" s="56"/>
      <c r="F31" s="56"/>
      <c r="G31" s="56"/>
    </row>
    <row r="32" spans="1:7" ht="16" thickTop="1" x14ac:dyDescent="0.35"/>
  </sheetData>
  <sheetProtection formatCells="0" formatColumns="0" formatRows="0"/>
  <printOptions horizontalCentered="1" verticalCentered="1"/>
  <pageMargins left="0.25" right="0.15" top="0.75" bottom="0.75" header="0.3" footer="0.3"/>
  <pageSetup fitToWidth="0" orientation="portrait" r:id="rId1"/>
  <headerFooter alignWithMargins="0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2D89-97AE-492B-8AE3-BBBEE26BB0CB}">
  <sheetPr>
    <pageSetUpPr fitToPage="1"/>
  </sheetPr>
  <dimension ref="A1:M32"/>
  <sheetViews>
    <sheetView zoomScaleNormal="100" workbookViewId="0">
      <selection activeCell="C31" sqref="C31"/>
    </sheetView>
  </sheetViews>
  <sheetFormatPr defaultColWidth="10.26953125" defaultRowHeight="15.5" x14ac:dyDescent="0.35"/>
  <cols>
    <col min="1" max="1" width="13.453125" style="24" customWidth="1"/>
    <col min="2" max="2" width="12.81640625" style="24" customWidth="1"/>
    <col min="3" max="3" width="16.81640625" style="24" customWidth="1"/>
    <col min="4" max="4" width="6.453125" style="24" customWidth="1"/>
    <col min="5" max="5" width="13.26953125" style="24" customWidth="1"/>
    <col min="6" max="6" width="10.7265625" style="24" customWidth="1"/>
    <col min="7" max="7" width="17" style="24" customWidth="1"/>
    <col min="8" max="8" width="12.54296875" style="55" bestFit="1" customWidth="1"/>
    <col min="9" max="9" width="10.26953125" style="24"/>
    <col min="10" max="10" width="13.1796875" style="24" customWidth="1"/>
    <col min="11" max="11" width="12.54296875" style="24" customWidth="1"/>
    <col min="12" max="12" width="17" style="24" customWidth="1"/>
    <col min="13" max="13" width="17.1796875" style="24" customWidth="1"/>
    <col min="14" max="14" width="25.453125" style="24" bestFit="1" customWidth="1"/>
    <col min="15" max="16384" width="10.26953125" style="24"/>
  </cols>
  <sheetData>
    <row r="1" spans="1:13" ht="59" thickBot="1" x14ac:dyDescent="0.4">
      <c r="A1" s="103" t="s">
        <v>81</v>
      </c>
      <c r="B1" s="103"/>
      <c r="C1" s="103"/>
      <c r="D1" s="67"/>
      <c r="E1" s="103" t="s">
        <v>82</v>
      </c>
      <c r="F1" s="103"/>
      <c r="G1" s="103"/>
    </row>
    <row r="2" spans="1:13" ht="38.25" customHeight="1" thickTop="1" x14ac:dyDescent="0.35">
      <c r="A2" s="66" t="s">
        <v>42</v>
      </c>
      <c r="B2" s="66" t="s">
        <v>19</v>
      </c>
      <c r="C2" s="66" t="s">
        <v>45</v>
      </c>
      <c r="D2" s="90"/>
      <c r="E2" s="66" t="s">
        <v>42</v>
      </c>
      <c r="F2" s="66" t="s">
        <v>19</v>
      </c>
      <c r="G2" s="66" t="s">
        <v>45</v>
      </c>
    </row>
    <row r="3" spans="1:13" x14ac:dyDescent="0.35">
      <c r="A3" s="66">
        <f>'Bachelor Teacher "A"'!A3</f>
        <v>0</v>
      </c>
      <c r="B3" s="83">
        <f>ROUND('Bachelor Teacher "A"'!B3*1.1,0)</f>
        <v>5280</v>
      </c>
      <c r="C3" s="83">
        <f t="shared" ref="C3:C28" si="0">B3*10</f>
        <v>52800</v>
      </c>
      <c r="D3" s="89"/>
      <c r="E3" s="66">
        <f>'Bachelor Teacher "A"'!E3</f>
        <v>0</v>
      </c>
      <c r="F3" s="75" t="s">
        <v>40</v>
      </c>
      <c r="G3" s="75" t="s">
        <v>40</v>
      </c>
      <c r="H3" s="60"/>
    </row>
    <row r="4" spans="1:13" x14ac:dyDescent="0.35">
      <c r="A4" s="66">
        <f>'Bachelor Teacher "A"'!A4</f>
        <v>1</v>
      </c>
      <c r="B4" s="83">
        <f>ROUND('Bachelor Teacher "A"'!B4*1.1,0)</f>
        <v>5308</v>
      </c>
      <c r="C4" s="83">
        <f t="shared" si="0"/>
        <v>53080</v>
      </c>
      <c r="D4" s="89"/>
      <c r="E4" s="66">
        <f>'Bachelor Teacher "A"'!E4</f>
        <v>1</v>
      </c>
      <c r="F4" s="75" t="s">
        <v>40</v>
      </c>
      <c r="G4" s="75" t="s">
        <v>40</v>
      </c>
      <c r="H4" s="60"/>
    </row>
    <row r="5" spans="1:13" x14ac:dyDescent="0.35">
      <c r="A5" s="66">
        <f>'Bachelor Teacher "A"'!A5</f>
        <v>2</v>
      </c>
      <c r="B5" s="83">
        <f>ROUND('Bachelor Teacher "A"'!B5*1.1,0)</f>
        <v>5335</v>
      </c>
      <c r="C5" s="83">
        <f t="shared" si="0"/>
        <v>53350</v>
      </c>
      <c r="D5" s="89"/>
      <c r="E5" s="66">
        <f>'Bachelor Teacher "A"'!E5</f>
        <v>2</v>
      </c>
      <c r="F5" s="75" t="s">
        <v>40</v>
      </c>
      <c r="G5" s="75" t="s">
        <v>40</v>
      </c>
      <c r="H5" s="60"/>
    </row>
    <row r="6" spans="1:13" x14ac:dyDescent="0.35">
      <c r="A6" s="66">
        <f>'Bachelor Teacher "A"'!A6</f>
        <v>3</v>
      </c>
      <c r="B6" s="83">
        <f>ROUND('Bachelor Teacher "A"'!B6*1.1,0)</f>
        <v>5363</v>
      </c>
      <c r="C6" s="83">
        <f t="shared" si="0"/>
        <v>53630</v>
      </c>
      <c r="D6" s="89"/>
      <c r="E6" s="66">
        <f>'Bachelor Teacher "A"'!E6</f>
        <v>3</v>
      </c>
      <c r="F6" s="83">
        <f>ROUND(B6+('Bachelor Teacher "A"'!B6*12%),0)</f>
        <v>5948</v>
      </c>
      <c r="G6" s="83">
        <f t="shared" ref="G6:G28" si="1">F6*10</f>
        <v>59480</v>
      </c>
      <c r="H6" s="24"/>
      <c r="I6" s="60"/>
    </row>
    <row r="7" spans="1:13" x14ac:dyDescent="0.35">
      <c r="A7" s="66">
        <f>'Bachelor Teacher "A"'!A7</f>
        <v>4</v>
      </c>
      <c r="B7" s="83">
        <f>ROUND('Bachelor Teacher "A"'!B7*1.1,0)</f>
        <v>5390</v>
      </c>
      <c r="C7" s="83">
        <f t="shared" si="0"/>
        <v>53900</v>
      </c>
      <c r="D7" s="89"/>
      <c r="E7" s="66">
        <f>'Bachelor Teacher "A"'!E7</f>
        <v>4</v>
      </c>
      <c r="F7" s="83">
        <f>ROUND(B7+('Bachelor Teacher "A"'!B7*12%),0)</f>
        <v>5978</v>
      </c>
      <c r="G7" s="83">
        <f t="shared" si="1"/>
        <v>59780</v>
      </c>
      <c r="H7" s="24"/>
      <c r="I7" s="60"/>
    </row>
    <row r="8" spans="1:13" x14ac:dyDescent="0.35">
      <c r="A8" s="66">
        <f>'Bachelor Teacher "A"'!A8</f>
        <v>5</v>
      </c>
      <c r="B8" s="83">
        <f>ROUND('Bachelor Teacher "A"'!B8*1.1,0)</f>
        <v>5445</v>
      </c>
      <c r="C8" s="83">
        <f t="shared" si="0"/>
        <v>54450</v>
      </c>
      <c r="D8" s="89"/>
      <c r="E8" s="66">
        <f>'Bachelor Teacher "A"'!E8</f>
        <v>5</v>
      </c>
      <c r="F8" s="83">
        <f>ROUND(B8+('Bachelor Teacher "A"'!B8*12%),0)</f>
        <v>6039</v>
      </c>
      <c r="G8" s="83">
        <f t="shared" si="1"/>
        <v>60390</v>
      </c>
      <c r="H8" s="24"/>
      <c r="I8" s="60"/>
      <c r="M8" s="64"/>
    </row>
    <row r="9" spans="1:13" x14ac:dyDescent="0.35">
      <c r="A9" s="66">
        <f>'Bachelor Teacher "A"'!A9</f>
        <v>6</v>
      </c>
      <c r="B9" s="83">
        <f>ROUND('Bachelor Teacher "A"'!B9*1.1,0)</f>
        <v>5500</v>
      </c>
      <c r="C9" s="83">
        <f t="shared" si="0"/>
        <v>55000</v>
      </c>
      <c r="D9" s="89"/>
      <c r="E9" s="66">
        <f>'Bachelor Teacher "A"'!E9</f>
        <v>6</v>
      </c>
      <c r="F9" s="83">
        <f>ROUND(B9+('Bachelor Teacher "A"'!B9*12%),0)</f>
        <v>6100</v>
      </c>
      <c r="G9" s="83">
        <f t="shared" si="1"/>
        <v>61000</v>
      </c>
      <c r="H9" s="24"/>
      <c r="I9" s="60"/>
      <c r="L9" s="65"/>
      <c r="M9" s="64"/>
    </row>
    <row r="10" spans="1:13" x14ac:dyDescent="0.35">
      <c r="A10" s="66">
        <f>'Bachelor Teacher "A"'!A10</f>
        <v>7</v>
      </c>
      <c r="B10" s="83">
        <f>ROUND('Bachelor Teacher "A"'!B10*1.1,0)</f>
        <v>5555</v>
      </c>
      <c r="C10" s="83">
        <f t="shared" si="0"/>
        <v>55550</v>
      </c>
      <c r="D10" s="89"/>
      <c r="E10" s="66">
        <f>'Bachelor Teacher "A"'!E10</f>
        <v>7</v>
      </c>
      <c r="F10" s="83">
        <f>ROUND(B10+('Bachelor Teacher "A"'!B10*12%),0)</f>
        <v>6161</v>
      </c>
      <c r="G10" s="83">
        <f t="shared" si="1"/>
        <v>61610</v>
      </c>
      <c r="H10" s="24"/>
      <c r="L10" s="65"/>
      <c r="M10" s="64"/>
    </row>
    <row r="11" spans="1:13" x14ac:dyDescent="0.35">
      <c r="A11" s="66">
        <f>'Bachelor Teacher "A"'!A11</f>
        <v>8</v>
      </c>
      <c r="B11" s="83">
        <f>ROUND('Bachelor Teacher "A"'!B11*1.1,0)</f>
        <v>5610</v>
      </c>
      <c r="C11" s="83">
        <f t="shared" si="0"/>
        <v>56100</v>
      </c>
      <c r="D11" s="89"/>
      <c r="E11" s="66">
        <f>'Bachelor Teacher "A"'!E11</f>
        <v>8</v>
      </c>
      <c r="F11" s="83">
        <f>ROUND(B11+('Bachelor Teacher "A"'!B11*12%),0)</f>
        <v>6222</v>
      </c>
      <c r="G11" s="83">
        <f t="shared" si="1"/>
        <v>62220</v>
      </c>
      <c r="H11" s="60"/>
    </row>
    <row r="12" spans="1:13" x14ac:dyDescent="0.35">
      <c r="A12" s="66">
        <f>'Bachelor Teacher "A"'!A12</f>
        <v>9</v>
      </c>
      <c r="B12" s="83">
        <f>ROUND('Bachelor Teacher "A"'!B12*1.1,0)</f>
        <v>5665</v>
      </c>
      <c r="C12" s="83">
        <f t="shared" si="0"/>
        <v>56650</v>
      </c>
      <c r="D12" s="89"/>
      <c r="E12" s="66">
        <f>'Bachelor Teacher "A"'!E12</f>
        <v>9</v>
      </c>
      <c r="F12" s="83">
        <f>ROUND(B12+('Bachelor Teacher "A"'!B12*12%),0)</f>
        <v>6283</v>
      </c>
      <c r="G12" s="83">
        <f t="shared" si="1"/>
        <v>62830</v>
      </c>
      <c r="H12" s="60"/>
    </row>
    <row r="13" spans="1:13" x14ac:dyDescent="0.35">
      <c r="A13" s="66">
        <f>'Bachelor Teacher "A"'!A13</f>
        <v>10</v>
      </c>
      <c r="B13" s="83">
        <f>ROUND('Bachelor Teacher "A"'!B13*1.1,0)</f>
        <v>5845</v>
      </c>
      <c r="C13" s="83">
        <f t="shared" si="0"/>
        <v>58450</v>
      </c>
      <c r="D13" s="89"/>
      <c r="E13" s="66">
        <f>'Bachelor Teacher "A"'!E13</f>
        <v>10</v>
      </c>
      <c r="F13" s="83">
        <f>ROUND(B13+('Bachelor Teacher "A"'!B13*12%),0)</f>
        <v>6483</v>
      </c>
      <c r="G13" s="83">
        <f t="shared" si="1"/>
        <v>64830</v>
      </c>
      <c r="H13" s="60"/>
    </row>
    <row r="14" spans="1:13" x14ac:dyDescent="0.35">
      <c r="A14" s="66">
        <f>'Bachelor Teacher "A"'!A14</f>
        <v>11</v>
      </c>
      <c r="B14" s="83">
        <f>ROUND('Bachelor Teacher "A"'!B14*1.1,0)</f>
        <v>5902</v>
      </c>
      <c r="C14" s="83">
        <f t="shared" si="0"/>
        <v>59020</v>
      </c>
      <c r="D14" s="89"/>
      <c r="E14" s="66">
        <f>'Bachelor Teacher "A"'!E14</f>
        <v>11</v>
      </c>
      <c r="F14" s="83">
        <f>ROUND(B14+('Bachelor Teacher "A"'!B14*12%),0)</f>
        <v>6546</v>
      </c>
      <c r="G14" s="83">
        <f t="shared" si="1"/>
        <v>65460</v>
      </c>
      <c r="H14" s="60"/>
    </row>
    <row r="15" spans="1:13" x14ac:dyDescent="0.35">
      <c r="A15" s="66">
        <f>'Bachelor Teacher "A"'!A15</f>
        <v>12</v>
      </c>
      <c r="B15" s="83">
        <f>ROUND('Bachelor Teacher "A"'!B15*1.1,0)</f>
        <v>5958</v>
      </c>
      <c r="C15" s="83">
        <f t="shared" si="0"/>
        <v>59580</v>
      </c>
      <c r="D15" s="89"/>
      <c r="E15" s="66">
        <f>'Bachelor Teacher "A"'!E15</f>
        <v>12</v>
      </c>
      <c r="F15" s="83">
        <f>ROUND(B15+('Bachelor Teacher "A"'!B15*12%),0)</f>
        <v>6608</v>
      </c>
      <c r="G15" s="83">
        <f t="shared" si="1"/>
        <v>66080</v>
      </c>
      <c r="H15" s="60"/>
    </row>
    <row r="16" spans="1:13" x14ac:dyDescent="0.35">
      <c r="A16" s="66">
        <f>'Bachelor Teacher "A"'!A16</f>
        <v>13</v>
      </c>
      <c r="B16" s="83">
        <f>ROUND('Bachelor Teacher "A"'!B16*1.1,0)</f>
        <v>6014</v>
      </c>
      <c r="C16" s="83">
        <f t="shared" si="0"/>
        <v>60140</v>
      </c>
      <c r="D16" s="89"/>
      <c r="E16" s="66">
        <f>'Bachelor Teacher "A"'!E16</f>
        <v>13</v>
      </c>
      <c r="F16" s="83">
        <f>ROUND(B16+('Bachelor Teacher "A"'!B16*12%),0)</f>
        <v>6670</v>
      </c>
      <c r="G16" s="83">
        <f t="shared" si="1"/>
        <v>66700</v>
      </c>
      <c r="H16" s="60"/>
    </row>
    <row r="17" spans="1:8" x14ac:dyDescent="0.35">
      <c r="A17" s="66">
        <f>'Bachelor Teacher "A"'!A17</f>
        <v>14</v>
      </c>
      <c r="B17" s="83">
        <f>ROUND('Bachelor Teacher "A"'!B17*1.1,0)</f>
        <v>6127</v>
      </c>
      <c r="C17" s="83">
        <f t="shared" si="0"/>
        <v>61270</v>
      </c>
      <c r="D17" s="89"/>
      <c r="E17" s="66">
        <f>'Bachelor Teacher "A"'!E17</f>
        <v>14</v>
      </c>
      <c r="F17" s="83">
        <f>ROUND(B17+('Bachelor Teacher "A"'!B17*12%),0)</f>
        <v>6795</v>
      </c>
      <c r="G17" s="83">
        <f t="shared" si="1"/>
        <v>67950</v>
      </c>
      <c r="H17" s="60"/>
    </row>
    <row r="18" spans="1:8" x14ac:dyDescent="0.35">
      <c r="A18" s="66">
        <f>'Bachelor Teacher "A"'!A18</f>
        <v>15</v>
      </c>
      <c r="B18" s="83">
        <f>ROUND('Bachelor Teacher "A"'!B18*1.1,0)</f>
        <v>6250</v>
      </c>
      <c r="C18" s="83">
        <f t="shared" si="0"/>
        <v>62500</v>
      </c>
      <c r="D18" s="89"/>
      <c r="E18" s="66">
        <f>'Bachelor Teacher "A"'!E18</f>
        <v>15</v>
      </c>
      <c r="F18" s="83">
        <f>ROUND(B18+('Bachelor Teacher "A"'!B18*12%),0)</f>
        <v>6932</v>
      </c>
      <c r="G18" s="83">
        <f t="shared" si="1"/>
        <v>69320</v>
      </c>
      <c r="H18" s="60"/>
    </row>
    <row r="19" spans="1:8" x14ac:dyDescent="0.35">
      <c r="A19" s="66">
        <f>'Bachelor Teacher "A"'!A19</f>
        <v>16</v>
      </c>
      <c r="B19" s="83">
        <f>ROUND('Bachelor Teacher "A"'!B19*1.1,0)</f>
        <v>6250</v>
      </c>
      <c r="C19" s="83">
        <f t="shared" si="0"/>
        <v>62500</v>
      </c>
      <c r="D19" s="89"/>
      <c r="E19" s="66">
        <f>'Bachelor Teacher "A"'!E19</f>
        <v>16</v>
      </c>
      <c r="F19" s="83">
        <f>ROUND(B19+('Bachelor Teacher "A"'!B19*12%),0)</f>
        <v>6932</v>
      </c>
      <c r="G19" s="83">
        <f t="shared" si="1"/>
        <v>69320</v>
      </c>
      <c r="H19" s="60"/>
    </row>
    <row r="20" spans="1:8" x14ac:dyDescent="0.35">
      <c r="A20" s="66">
        <f>'Bachelor Teacher "A"'!A20</f>
        <v>17</v>
      </c>
      <c r="B20" s="83">
        <f>ROUND('Bachelor Teacher "A"'!B20*1.1,0)</f>
        <v>6250</v>
      </c>
      <c r="C20" s="83">
        <f t="shared" si="0"/>
        <v>62500</v>
      </c>
      <c r="D20" s="89"/>
      <c r="E20" s="66">
        <f>'Bachelor Teacher "A"'!E20</f>
        <v>17</v>
      </c>
      <c r="F20" s="83">
        <f>ROUND(B20+('Bachelor Teacher "A"'!B20*12%),0)</f>
        <v>6932</v>
      </c>
      <c r="G20" s="83">
        <f t="shared" si="1"/>
        <v>69320</v>
      </c>
      <c r="H20" s="60"/>
    </row>
    <row r="21" spans="1:8" x14ac:dyDescent="0.35">
      <c r="A21" s="66">
        <f>'Bachelor Teacher "A"'!A21</f>
        <v>18</v>
      </c>
      <c r="B21" s="83">
        <f>ROUND('Bachelor Teacher "A"'!B21*1.1,0)</f>
        <v>6250</v>
      </c>
      <c r="C21" s="83">
        <f t="shared" si="0"/>
        <v>62500</v>
      </c>
      <c r="D21" s="89"/>
      <c r="E21" s="66">
        <f>'Bachelor Teacher "A"'!E21</f>
        <v>18</v>
      </c>
      <c r="F21" s="83">
        <f>ROUND(B21+('Bachelor Teacher "A"'!B21*12%),0)</f>
        <v>6932</v>
      </c>
      <c r="G21" s="83">
        <f t="shared" si="1"/>
        <v>69320</v>
      </c>
      <c r="H21" s="60"/>
    </row>
    <row r="22" spans="1:8" x14ac:dyDescent="0.35">
      <c r="A22" s="66">
        <f>'Bachelor Teacher "A"'!A22</f>
        <v>19</v>
      </c>
      <c r="B22" s="83">
        <f>ROUND('Bachelor Teacher "A"'!B22*1.1,0)</f>
        <v>6250</v>
      </c>
      <c r="C22" s="83">
        <f t="shared" si="0"/>
        <v>62500</v>
      </c>
      <c r="D22" s="89"/>
      <c r="E22" s="66">
        <f>'Bachelor Teacher "A"'!E22</f>
        <v>19</v>
      </c>
      <c r="F22" s="83">
        <f>ROUND(B22+('Bachelor Teacher "A"'!B22*12%),0)</f>
        <v>6932</v>
      </c>
      <c r="G22" s="83">
        <f t="shared" si="1"/>
        <v>69320</v>
      </c>
      <c r="H22" s="60"/>
    </row>
    <row r="23" spans="1:8" x14ac:dyDescent="0.35">
      <c r="A23" s="66">
        <f>'Bachelor Teacher "A"'!A23</f>
        <v>20</v>
      </c>
      <c r="B23" s="83">
        <f>ROUND('Bachelor Teacher "A"'!B23*1.1,0)</f>
        <v>6250</v>
      </c>
      <c r="C23" s="83">
        <f t="shared" si="0"/>
        <v>62500</v>
      </c>
      <c r="D23" s="89"/>
      <c r="E23" s="66">
        <f>'Bachelor Teacher "A"'!E23</f>
        <v>20</v>
      </c>
      <c r="F23" s="83">
        <f>ROUND(B23+('Bachelor Teacher "A"'!B23*12%),0)</f>
        <v>6932</v>
      </c>
      <c r="G23" s="83">
        <f t="shared" si="1"/>
        <v>69320</v>
      </c>
      <c r="H23" s="60"/>
    </row>
    <row r="24" spans="1:8" x14ac:dyDescent="0.35">
      <c r="A24" s="66">
        <f>'Bachelor Teacher "A"'!A24</f>
        <v>21</v>
      </c>
      <c r="B24" s="83">
        <f>ROUND('Bachelor Teacher "A"'!B24*1.1,0)</f>
        <v>6250</v>
      </c>
      <c r="C24" s="83">
        <f t="shared" si="0"/>
        <v>62500</v>
      </c>
      <c r="D24" s="89"/>
      <c r="E24" s="66">
        <f>'Bachelor Teacher "A"'!E24</f>
        <v>21</v>
      </c>
      <c r="F24" s="83">
        <f>ROUND(B24+('Bachelor Teacher "A"'!B24*12%),0)</f>
        <v>6932</v>
      </c>
      <c r="G24" s="83">
        <f t="shared" si="1"/>
        <v>69320</v>
      </c>
      <c r="H24" s="60"/>
    </row>
    <row r="25" spans="1:8" x14ac:dyDescent="0.35">
      <c r="A25" s="66">
        <f>'Bachelor Teacher "A"'!A25</f>
        <v>22</v>
      </c>
      <c r="B25" s="83">
        <f>ROUND('Bachelor Teacher "A"'!B25*1.1,0)</f>
        <v>6250</v>
      </c>
      <c r="C25" s="83">
        <f t="shared" si="0"/>
        <v>62500</v>
      </c>
      <c r="D25" s="89"/>
      <c r="E25" s="66">
        <f>'Bachelor Teacher "A"'!E25</f>
        <v>22</v>
      </c>
      <c r="F25" s="83">
        <f>ROUND(B25+('Bachelor Teacher "A"'!B25*12%),0)</f>
        <v>6932</v>
      </c>
      <c r="G25" s="83">
        <f t="shared" si="1"/>
        <v>69320</v>
      </c>
      <c r="H25" s="60"/>
    </row>
    <row r="26" spans="1:8" x14ac:dyDescent="0.35">
      <c r="A26" s="66">
        <f>'Bachelor Teacher "A"'!A26</f>
        <v>23</v>
      </c>
      <c r="B26" s="83">
        <f>ROUND('Bachelor Teacher "A"'!B26*1.1,0)</f>
        <v>6250</v>
      </c>
      <c r="C26" s="83">
        <f t="shared" si="0"/>
        <v>62500</v>
      </c>
      <c r="D26" s="89"/>
      <c r="E26" s="66">
        <f>'Bachelor Teacher "A"'!E26</f>
        <v>23</v>
      </c>
      <c r="F26" s="83">
        <f>ROUND(B26+('Bachelor Teacher "A"'!B26*12%),0)</f>
        <v>6932</v>
      </c>
      <c r="G26" s="83">
        <f t="shared" si="1"/>
        <v>69320</v>
      </c>
      <c r="H26" s="60"/>
    </row>
    <row r="27" spans="1:8" x14ac:dyDescent="0.35">
      <c r="A27" s="66">
        <f>'Bachelor Teacher "A"'!A27</f>
        <v>24</v>
      </c>
      <c r="B27" s="83">
        <f>ROUND('Bachelor Teacher "A"'!B27*1.1,0)</f>
        <v>6250</v>
      </c>
      <c r="C27" s="83">
        <f t="shared" si="0"/>
        <v>62500</v>
      </c>
      <c r="D27" s="89"/>
      <c r="E27" s="66">
        <f>'Bachelor Teacher "A"'!E27</f>
        <v>24</v>
      </c>
      <c r="F27" s="83">
        <f>ROUND(B27+('Bachelor Teacher "A"'!B27*12%),0)</f>
        <v>6932</v>
      </c>
      <c r="G27" s="83">
        <f t="shared" si="1"/>
        <v>69320</v>
      </c>
      <c r="H27" s="60"/>
    </row>
    <row r="28" spans="1:8" x14ac:dyDescent="0.35">
      <c r="A28" s="66">
        <f>'Bachelor Teacher "A"'!A28</f>
        <v>25</v>
      </c>
      <c r="B28" s="83">
        <f>ROUND('Bachelor Teacher "A"'!B28*1.1,0)</f>
        <v>6490</v>
      </c>
      <c r="C28" s="83">
        <f t="shared" si="0"/>
        <v>64900</v>
      </c>
      <c r="D28" s="89"/>
      <c r="E28" s="66">
        <f>'Bachelor Teacher "A"'!E28</f>
        <v>25</v>
      </c>
      <c r="F28" s="83">
        <f>ROUND(B28+('Bachelor Teacher "A"'!B28*12%),0)</f>
        <v>7198</v>
      </c>
      <c r="G28" s="83">
        <f t="shared" si="1"/>
        <v>71980</v>
      </c>
      <c r="H28" s="60"/>
    </row>
    <row r="29" spans="1:8" x14ac:dyDescent="0.35">
      <c r="A29" s="59" t="s">
        <v>39</v>
      </c>
      <c r="B29" s="58" t="s">
        <v>38</v>
      </c>
      <c r="C29" s="58"/>
      <c r="D29" s="58"/>
      <c r="E29" s="58"/>
      <c r="F29" s="58"/>
    </row>
    <row r="30" spans="1:8" ht="14.25" customHeight="1" x14ac:dyDescent="0.35">
      <c r="A30" s="57"/>
      <c r="B30" s="58" t="s">
        <v>37</v>
      </c>
      <c r="C30" s="58"/>
      <c r="D30" s="58"/>
      <c r="E30" s="58"/>
      <c r="F30" s="58"/>
    </row>
    <row r="31" spans="1:8" ht="14.25" customHeight="1" thickBot="1" x14ac:dyDescent="0.45">
      <c r="A31" s="98" t="s">
        <v>76</v>
      </c>
      <c r="B31" s="56"/>
      <c r="C31" s="56"/>
      <c r="D31" s="56"/>
      <c r="E31" s="56"/>
      <c r="F31" s="56"/>
    </row>
    <row r="32" spans="1:8" ht="16" thickTop="1" x14ac:dyDescent="0.35"/>
  </sheetData>
  <sheetProtection formatCells="0" formatColumns="0" formatRows="0"/>
  <printOptions horizontalCentered="1"/>
  <pageMargins left="1.5" right="0.5" top="1" bottom="1" header="0.5" footer="0.5"/>
  <pageSetup orientation="portrait" r:id="rId1"/>
  <headerFooter alignWithMargins="0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96257-966F-425E-81D9-4789BC748E63}">
  <sheetPr>
    <pageSetUpPr fitToPage="1"/>
  </sheetPr>
  <dimension ref="A1:J32"/>
  <sheetViews>
    <sheetView topLeftCell="A11" zoomScaleNormal="100" workbookViewId="0">
      <selection activeCell="C33" sqref="C33"/>
    </sheetView>
  </sheetViews>
  <sheetFormatPr defaultColWidth="10.26953125" defaultRowHeight="15.5" x14ac:dyDescent="0.35"/>
  <cols>
    <col min="1" max="2" width="14.1796875" style="68" customWidth="1"/>
    <col min="3" max="3" width="16.1796875" style="68" customWidth="1"/>
    <col min="4" max="4" width="7" style="68" customWidth="1"/>
    <col min="5" max="5" width="13.7265625" style="68" customWidth="1"/>
    <col min="6" max="6" width="14.81640625" style="68" customWidth="1"/>
    <col min="7" max="7" width="14.453125" style="68" customWidth="1"/>
    <col min="8" max="9" width="10.26953125" style="69"/>
    <col min="10" max="16384" width="10.26953125" style="68"/>
  </cols>
  <sheetData>
    <row r="1" spans="1:10" ht="39.5" thickBot="1" x14ac:dyDescent="0.4">
      <c r="A1" s="103" t="s">
        <v>83</v>
      </c>
      <c r="B1" s="103"/>
      <c r="C1" s="105"/>
      <c r="D1" s="76"/>
      <c r="E1" s="103" t="s">
        <v>84</v>
      </c>
      <c r="F1" s="103"/>
      <c r="G1" s="103"/>
    </row>
    <row r="2" spans="1:10" ht="61.5" customHeight="1" thickTop="1" x14ac:dyDescent="0.35">
      <c r="A2" s="66" t="s">
        <v>42</v>
      </c>
      <c r="B2" s="66" t="s">
        <v>51</v>
      </c>
      <c r="C2" s="66" t="s">
        <v>50</v>
      </c>
      <c r="D2" s="66"/>
      <c r="E2" s="66" t="s">
        <v>42</v>
      </c>
      <c r="F2" s="66" t="s">
        <v>49</v>
      </c>
      <c r="G2" s="66" t="s">
        <v>48</v>
      </c>
    </row>
    <row r="3" spans="1:10" x14ac:dyDescent="0.35">
      <c r="A3" s="66">
        <f>'Bachelor Teacher "A"'!A3</f>
        <v>0</v>
      </c>
      <c r="B3" s="83">
        <f>'Master Teacher "M"'!B3+126</f>
        <v>5406</v>
      </c>
      <c r="C3" s="75" t="s">
        <v>40</v>
      </c>
      <c r="D3" s="75"/>
      <c r="E3" s="66">
        <f>'Bachelor Teacher "A"'!E3</f>
        <v>0</v>
      </c>
      <c r="F3" s="83">
        <f>'Master Teacher "M"'!B3+253</f>
        <v>5533</v>
      </c>
      <c r="G3" s="75" t="s">
        <v>40</v>
      </c>
    </row>
    <row r="4" spans="1:10" x14ac:dyDescent="0.35">
      <c r="A4" s="66">
        <f>'Bachelor Teacher "A"'!A4</f>
        <v>1</v>
      </c>
      <c r="B4" s="83">
        <f>'Master Teacher "M"'!B4+126</f>
        <v>5434</v>
      </c>
      <c r="C4" s="75" t="s">
        <v>40</v>
      </c>
      <c r="D4" s="75"/>
      <c r="E4" s="66">
        <f>'Bachelor Teacher "A"'!E4</f>
        <v>1</v>
      </c>
      <c r="F4" s="83">
        <f>'Master Teacher "M"'!B4+253</f>
        <v>5561</v>
      </c>
      <c r="G4" s="75" t="s">
        <v>40</v>
      </c>
    </row>
    <row r="5" spans="1:10" x14ac:dyDescent="0.35">
      <c r="A5" s="66">
        <f>'Bachelor Teacher "A"'!A5</f>
        <v>2</v>
      </c>
      <c r="B5" s="83">
        <f>'Master Teacher "M"'!B5+126</f>
        <v>5461</v>
      </c>
      <c r="C5" s="75" t="s">
        <v>40</v>
      </c>
      <c r="D5" s="75"/>
      <c r="E5" s="66">
        <f>'Bachelor Teacher "A"'!E5</f>
        <v>2</v>
      </c>
      <c r="F5" s="83">
        <f>'Master Teacher "M"'!B5+253</f>
        <v>5588</v>
      </c>
      <c r="G5" s="75" t="s">
        <v>40</v>
      </c>
    </row>
    <row r="6" spans="1:10" x14ac:dyDescent="0.35">
      <c r="A6" s="66">
        <f>'Bachelor Teacher "A"'!A6</f>
        <v>3</v>
      </c>
      <c r="B6" s="83">
        <f>'Master Teacher "M"'!B6+126</f>
        <v>5489</v>
      </c>
      <c r="C6" s="83">
        <f>'Master Teacher "M"'!F6+126</f>
        <v>6074</v>
      </c>
      <c r="D6" s="75"/>
      <c r="E6" s="66">
        <f>'Bachelor Teacher "A"'!E6</f>
        <v>3</v>
      </c>
      <c r="F6" s="83">
        <f>'Master Teacher "M"'!B6+253</f>
        <v>5616</v>
      </c>
      <c r="G6" s="83">
        <f>'Master Teacher "M"'!F6+253</f>
        <v>6201</v>
      </c>
      <c r="H6" s="73"/>
      <c r="I6" s="73"/>
    </row>
    <row r="7" spans="1:10" x14ac:dyDescent="0.35">
      <c r="A7" s="66">
        <f>'Bachelor Teacher "A"'!A7</f>
        <v>4</v>
      </c>
      <c r="B7" s="83">
        <f>'Master Teacher "M"'!B7+126</f>
        <v>5516</v>
      </c>
      <c r="C7" s="83">
        <f>'Master Teacher "M"'!F7+126</f>
        <v>6104</v>
      </c>
      <c r="D7" s="75"/>
      <c r="E7" s="66">
        <f>'Bachelor Teacher "A"'!E7</f>
        <v>4</v>
      </c>
      <c r="F7" s="83">
        <f>'Master Teacher "M"'!B7+253</f>
        <v>5643</v>
      </c>
      <c r="G7" s="83">
        <f>'Master Teacher "M"'!F7+253</f>
        <v>6231</v>
      </c>
      <c r="H7" s="73"/>
      <c r="I7" s="73"/>
    </row>
    <row r="8" spans="1:10" x14ac:dyDescent="0.35">
      <c r="A8" s="66">
        <f>'Bachelor Teacher "A"'!A8</f>
        <v>5</v>
      </c>
      <c r="B8" s="83">
        <f>'Master Teacher "M"'!B8+126</f>
        <v>5571</v>
      </c>
      <c r="C8" s="83">
        <f>'Master Teacher "M"'!F8+126</f>
        <v>6165</v>
      </c>
      <c r="D8" s="75"/>
      <c r="E8" s="66">
        <f>'Bachelor Teacher "A"'!E8</f>
        <v>5</v>
      </c>
      <c r="F8" s="83">
        <f>'Master Teacher "M"'!B8+253</f>
        <v>5698</v>
      </c>
      <c r="G8" s="83">
        <f>'Master Teacher "M"'!F8+253</f>
        <v>6292</v>
      </c>
      <c r="H8" s="73"/>
      <c r="I8" s="73"/>
      <c r="J8" s="74"/>
    </row>
    <row r="9" spans="1:10" x14ac:dyDescent="0.35">
      <c r="A9" s="66">
        <f>'Bachelor Teacher "A"'!A9</f>
        <v>6</v>
      </c>
      <c r="B9" s="83">
        <f>'Master Teacher "M"'!B9+126</f>
        <v>5626</v>
      </c>
      <c r="C9" s="83">
        <f>'Master Teacher "M"'!F9+126</f>
        <v>6226</v>
      </c>
      <c r="D9" s="75"/>
      <c r="E9" s="66">
        <f>'Bachelor Teacher "A"'!E9</f>
        <v>6</v>
      </c>
      <c r="F9" s="83">
        <f>'Master Teacher "M"'!B9+253</f>
        <v>5753</v>
      </c>
      <c r="G9" s="83">
        <f>'Master Teacher "M"'!F9+253</f>
        <v>6353</v>
      </c>
      <c r="H9" s="73"/>
      <c r="I9" s="73"/>
    </row>
    <row r="10" spans="1:10" x14ac:dyDescent="0.35">
      <c r="A10" s="66">
        <f>'Bachelor Teacher "A"'!A10</f>
        <v>7</v>
      </c>
      <c r="B10" s="83">
        <f>'Master Teacher "M"'!B10+126</f>
        <v>5681</v>
      </c>
      <c r="C10" s="83">
        <f>'Master Teacher "M"'!F10+126</f>
        <v>6287</v>
      </c>
      <c r="D10" s="75"/>
      <c r="E10" s="66">
        <f>'Bachelor Teacher "A"'!E10</f>
        <v>7</v>
      </c>
      <c r="F10" s="83">
        <f>'Master Teacher "M"'!B10+253</f>
        <v>5808</v>
      </c>
      <c r="G10" s="83">
        <f>'Master Teacher "M"'!F10+253</f>
        <v>6414</v>
      </c>
      <c r="H10" s="73"/>
      <c r="I10" s="73"/>
    </row>
    <row r="11" spans="1:10" x14ac:dyDescent="0.35">
      <c r="A11" s="66">
        <f>'Bachelor Teacher "A"'!A11</f>
        <v>8</v>
      </c>
      <c r="B11" s="83">
        <f>'Master Teacher "M"'!B11+126</f>
        <v>5736</v>
      </c>
      <c r="C11" s="83">
        <f>'Master Teacher "M"'!F11+126</f>
        <v>6348</v>
      </c>
      <c r="D11" s="75"/>
      <c r="E11" s="66">
        <f>'Bachelor Teacher "A"'!E11</f>
        <v>8</v>
      </c>
      <c r="F11" s="83">
        <f>'Master Teacher "M"'!B11+253</f>
        <v>5863</v>
      </c>
      <c r="G11" s="83">
        <f>'Master Teacher "M"'!F11+253</f>
        <v>6475</v>
      </c>
      <c r="I11" s="73"/>
    </row>
    <row r="12" spans="1:10" x14ac:dyDescent="0.35">
      <c r="A12" s="66">
        <f>'Bachelor Teacher "A"'!A12</f>
        <v>9</v>
      </c>
      <c r="B12" s="83">
        <f>'Master Teacher "M"'!B12+126</f>
        <v>5791</v>
      </c>
      <c r="C12" s="83">
        <f>'Master Teacher "M"'!F12+126</f>
        <v>6409</v>
      </c>
      <c r="D12" s="75"/>
      <c r="E12" s="66">
        <f>'Bachelor Teacher "A"'!E12</f>
        <v>9</v>
      </c>
      <c r="F12" s="83">
        <f>'Master Teacher "M"'!B12+253</f>
        <v>5918</v>
      </c>
      <c r="G12" s="83">
        <f>'Master Teacher "M"'!F12+253</f>
        <v>6536</v>
      </c>
      <c r="I12" s="73"/>
    </row>
    <row r="13" spans="1:10" x14ac:dyDescent="0.35">
      <c r="A13" s="66">
        <f>'Bachelor Teacher "A"'!A13</f>
        <v>10</v>
      </c>
      <c r="B13" s="83">
        <f>'Master Teacher "M"'!B13+126</f>
        <v>5971</v>
      </c>
      <c r="C13" s="83">
        <f>'Master Teacher "M"'!F13+126</f>
        <v>6609</v>
      </c>
      <c r="D13" s="75"/>
      <c r="E13" s="66">
        <f>'Bachelor Teacher "A"'!E13</f>
        <v>10</v>
      </c>
      <c r="F13" s="83">
        <f>'Master Teacher "M"'!B13+253</f>
        <v>6098</v>
      </c>
      <c r="G13" s="83">
        <f>'Master Teacher "M"'!F13+253</f>
        <v>6736</v>
      </c>
      <c r="I13" s="73"/>
    </row>
    <row r="14" spans="1:10" x14ac:dyDescent="0.35">
      <c r="A14" s="66">
        <f>'Bachelor Teacher "A"'!A14</f>
        <v>11</v>
      </c>
      <c r="B14" s="83">
        <f>'Master Teacher "M"'!B14+126</f>
        <v>6028</v>
      </c>
      <c r="C14" s="83">
        <f>'Master Teacher "M"'!F14+126</f>
        <v>6672</v>
      </c>
      <c r="D14" s="75"/>
      <c r="E14" s="66">
        <f>'Bachelor Teacher "A"'!E14</f>
        <v>11</v>
      </c>
      <c r="F14" s="83">
        <f>'Master Teacher "M"'!B14+253</f>
        <v>6155</v>
      </c>
      <c r="G14" s="83">
        <f>'Master Teacher "M"'!F14+253</f>
        <v>6799</v>
      </c>
      <c r="I14" s="73"/>
    </row>
    <row r="15" spans="1:10" x14ac:dyDescent="0.35">
      <c r="A15" s="66">
        <f>'Bachelor Teacher "A"'!A15</f>
        <v>12</v>
      </c>
      <c r="B15" s="83">
        <f>'Master Teacher "M"'!B15+126</f>
        <v>6084</v>
      </c>
      <c r="C15" s="83">
        <f>'Master Teacher "M"'!F15+126</f>
        <v>6734</v>
      </c>
      <c r="D15" s="75"/>
      <c r="E15" s="66">
        <f>'Bachelor Teacher "A"'!E15</f>
        <v>12</v>
      </c>
      <c r="F15" s="83">
        <f>'Master Teacher "M"'!B15+253</f>
        <v>6211</v>
      </c>
      <c r="G15" s="83">
        <f>'Master Teacher "M"'!F15+253</f>
        <v>6861</v>
      </c>
      <c r="I15" s="73"/>
    </row>
    <row r="16" spans="1:10" x14ac:dyDescent="0.35">
      <c r="A16" s="66">
        <f>'Bachelor Teacher "A"'!A16</f>
        <v>13</v>
      </c>
      <c r="B16" s="83">
        <f>'Master Teacher "M"'!B16+126</f>
        <v>6140</v>
      </c>
      <c r="C16" s="83">
        <f>'Master Teacher "M"'!F16+126</f>
        <v>6796</v>
      </c>
      <c r="D16" s="75"/>
      <c r="E16" s="66">
        <f>'Bachelor Teacher "A"'!E16</f>
        <v>13</v>
      </c>
      <c r="F16" s="83">
        <f>'Master Teacher "M"'!B16+253</f>
        <v>6267</v>
      </c>
      <c r="G16" s="83">
        <f>'Master Teacher "M"'!F16+253</f>
        <v>6923</v>
      </c>
      <c r="I16" s="73"/>
    </row>
    <row r="17" spans="1:9" x14ac:dyDescent="0.35">
      <c r="A17" s="66">
        <f>'Bachelor Teacher "A"'!A17</f>
        <v>14</v>
      </c>
      <c r="B17" s="83">
        <f>'Master Teacher "M"'!B17+126</f>
        <v>6253</v>
      </c>
      <c r="C17" s="83">
        <f>'Master Teacher "M"'!F17+126</f>
        <v>6921</v>
      </c>
      <c r="D17" s="75"/>
      <c r="E17" s="66">
        <f>'Bachelor Teacher "A"'!E17</f>
        <v>14</v>
      </c>
      <c r="F17" s="83">
        <f>'Master Teacher "M"'!B17+253</f>
        <v>6380</v>
      </c>
      <c r="G17" s="83">
        <f>'Master Teacher "M"'!F17+253</f>
        <v>7048</v>
      </c>
      <c r="I17" s="73"/>
    </row>
    <row r="18" spans="1:9" x14ac:dyDescent="0.35">
      <c r="A18" s="66">
        <f>'Bachelor Teacher "A"'!A18</f>
        <v>15</v>
      </c>
      <c r="B18" s="83">
        <f>'Master Teacher "M"'!B18+126</f>
        <v>6376</v>
      </c>
      <c r="C18" s="83">
        <f>'Master Teacher "M"'!F18+126</f>
        <v>7058</v>
      </c>
      <c r="D18" s="75"/>
      <c r="E18" s="66">
        <f>'Bachelor Teacher "A"'!E18</f>
        <v>15</v>
      </c>
      <c r="F18" s="83">
        <f>'Master Teacher "M"'!B18+253</f>
        <v>6503</v>
      </c>
      <c r="G18" s="83">
        <f>'Master Teacher "M"'!F18+253</f>
        <v>7185</v>
      </c>
      <c r="I18" s="73"/>
    </row>
    <row r="19" spans="1:9" x14ac:dyDescent="0.35">
      <c r="A19" s="66">
        <f>'Bachelor Teacher "A"'!A19</f>
        <v>16</v>
      </c>
      <c r="B19" s="83">
        <f>'Master Teacher "M"'!B19+126</f>
        <v>6376</v>
      </c>
      <c r="C19" s="83">
        <f>'Master Teacher "M"'!F19+126</f>
        <v>7058</v>
      </c>
      <c r="D19" s="75"/>
      <c r="E19" s="66">
        <f>'Bachelor Teacher "A"'!E19</f>
        <v>16</v>
      </c>
      <c r="F19" s="83">
        <f>'Master Teacher "M"'!B19+253</f>
        <v>6503</v>
      </c>
      <c r="G19" s="83">
        <f>'Master Teacher "M"'!F19+253</f>
        <v>7185</v>
      </c>
      <c r="I19" s="73"/>
    </row>
    <row r="20" spans="1:9" x14ac:dyDescent="0.35">
      <c r="A20" s="66">
        <f>'Bachelor Teacher "A"'!A20</f>
        <v>17</v>
      </c>
      <c r="B20" s="83">
        <f>'Master Teacher "M"'!B20+126</f>
        <v>6376</v>
      </c>
      <c r="C20" s="83">
        <f>'Master Teacher "M"'!F20+126</f>
        <v>7058</v>
      </c>
      <c r="D20" s="75"/>
      <c r="E20" s="66">
        <f>'Bachelor Teacher "A"'!E20</f>
        <v>17</v>
      </c>
      <c r="F20" s="83">
        <f>'Master Teacher "M"'!B20+253</f>
        <v>6503</v>
      </c>
      <c r="G20" s="83">
        <f>'Master Teacher "M"'!F20+253</f>
        <v>7185</v>
      </c>
      <c r="I20" s="73"/>
    </row>
    <row r="21" spans="1:9" x14ac:dyDescent="0.35">
      <c r="A21" s="66">
        <f>'Bachelor Teacher "A"'!A21</f>
        <v>18</v>
      </c>
      <c r="B21" s="83">
        <f>'Master Teacher "M"'!B21+126</f>
        <v>6376</v>
      </c>
      <c r="C21" s="83">
        <f>'Master Teacher "M"'!F21+126</f>
        <v>7058</v>
      </c>
      <c r="D21" s="75"/>
      <c r="E21" s="66">
        <f>'Bachelor Teacher "A"'!E21</f>
        <v>18</v>
      </c>
      <c r="F21" s="83">
        <f>'Master Teacher "M"'!B21+253</f>
        <v>6503</v>
      </c>
      <c r="G21" s="83">
        <f>'Master Teacher "M"'!F21+253</f>
        <v>7185</v>
      </c>
      <c r="I21" s="73"/>
    </row>
    <row r="22" spans="1:9" x14ac:dyDescent="0.35">
      <c r="A22" s="66">
        <f>'Bachelor Teacher "A"'!A22</f>
        <v>19</v>
      </c>
      <c r="B22" s="83">
        <f>'Master Teacher "M"'!B22+126</f>
        <v>6376</v>
      </c>
      <c r="C22" s="83">
        <f>'Master Teacher "M"'!F22+126</f>
        <v>7058</v>
      </c>
      <c r="D22" s="75"/>
      <c r="E22" s="66">
        <f>'Bachelor Teacher "A"'!E22</f>
        <v>19</v>
      </c>
      <c r="F22" s="83">
        <f>'Master Teacher "M"'!B22+253</f>
        <v>6503</v>
      </c>
      <c r="G22" s="83">
        <f>'Master Teacher "M"'!F22+253</f>
        <v>7185</v>
      </c>
      <c r="I22" s="73"/>
    </row>
    <row r="23" spans="1:9" x14ac:dyDescent="0.35">
      <c r="A23" s="66">
        <f>'Bachelor Teacher "A"'!A23</f>
        <v>20</v>
      </c>
      <c r="B23" s="83">
        <f>'Master Teacher "M"'!B23+126</f>
        <v>6376</v>
      </c>
      <c r="C23" s="83">
        <f>'Master Teacher "M"'!F23+126</f>
        <v>7058</v>
      </c>
      <c r="D23" s="75"/>
      <c r="E23" s="66">
        <f>'Bachelor Teacher "A"'!E23</f>
        <v>20</v>
      </c>
      <c r="F23" s="83">
        <f>'Master Teacher "M"'!B23+253</f>
        <v>6503</v>
      </c>
      <c r="G23" s="83">
        <f>'Master Teacher "M"'!F23+253</f>
        <v>7185</v>
      </c>
      <c r="I23" s="73"/>
    </row>
    <row r="24" spans="1:9" x14ac:dyDescent="0.35">
      <c r="A24" s="66">
        <f>'Bachelor Teacher "A"'!A24</f>
        <v>21</v>
      </c>
      <c r="B24" s="83">
        <f>'Master Teacher "M"'!B24+126</f>
        <v>6376</v>
      </c>
      <c r="C24" s="83">
        <f>'Master Teacher "M"'!F24+126</f>
        <v>7058</v>
      </c>
      <c r="D24" s="75"/>
      <c r="E24" s="66">
        <f>'Bachelor Teacher "A"'!E24</f>
        <v>21</v>
      </c>
      <c r="F24" s="83">
        <f>'Master Teacher "M"'!B24+253</f>
        <v>6503</v>
      </c>
      <c r="G24" s="83">
        <f>'Master Teacher "M"'!F24+253</f>
        <v>7185</v>
      </c>
      <c r="I24" s="73"/>
    </row>
    <row r="25" spans="1:9" x14ac:dyDescent="0.35">
      <c r="A25" s="66">
        <f>'Bachelor Teacher "A"'!A25</f>
        <v>22</v>
      </c>
      <c r="B25" s="83">
        <f>'Master Teacher "M"'!B25+126</f>
        <v>6376</v>
      </c>
      <c r="C25" s="83">
        <f>'Master Teacher "M"'!F25+126</f>
        <v>7058</v>
      </c>
      <c r="D25" s="75"/>
      <c r="E25" s="66">
        <f>'Bachelor Teacher "A"'!E25</f>
        <v>22</v>
      </c>
      <c r="F25" s="83">
        <f>'Master Teacher "M"'!B25+253</f>
        <v>6503</v>
      </c>
      <c r="G25" s="83">
        <f>'Master Teacher "M"'!F25+253</f>
        <v>7185</v>
      </c>
      <c r="I25" s="73"/>
    </row>
    <row r="26" spans="1:9" x14ac:dyDescent="0.35">
      <c r="A26" s="66">
        <f>'Bachelor Teacher "A"'!A26</f>
        <v>23</v>
      </c>
      <c r="B26" s="83">
        <f>'Master Teacher "M"'!B26+126</f>
        <v>6376</v>
      </c>
      <c r="C26" s="83">
        <f>'Master Teacher "M"'!F26+126</f>
        <v>7058</v>
      </c>
      <c r="D26" s="75"/>
      <c r="E26" s="66">
        <f>'Bachelor Teacher "A"'!E26</f>
        <v>23</v>
      </c>
      <c r="F26" s="83">
        <f>'Master Teacher "M"'!B26+253</f>
        <v>6503</v>
      </c>
      <c r="G26" s="83">
        <f>'Master Teacher "M"'!F26+253</f>
        <v>7185</v>
      </c>
      <c r="I26" s="73"/>
    </row>
    <row r="27" spans="1:9" x14ac:dyDescent="0.35">
      <c r="A27" s="66">
        <f>'Bachelor Teacher "A"'!A27</f>
        <v>24</v>
      </c>
      <c r="B27" s="83">
        <f>'Master Teacher "M"'!B27+126</f>
        <v>6376</v>
      </c>
      <c r="C27" s="83">
        <f>'Master Teacher "M"'!F27+126</f>
        <v>7058</v>
      </c>
      <c r="D27" s="75"/>
      <c r="E27" s="66">
        <f>'Bachelor Teacher "A"'!E27</f>
        <v>24</v>
      </c>
      <c r="F27" s="83">
        <f>'Master Teacher "M"'!B27+253</f>
        <v>6503</v>
      </c>
      <c r="G27" s="83">
        <f>'Master Teacher "M"'!F27+253</f>
        <v>7185</v>
      </c>
      <c r="I27" s="73"/>
    </row>
    <row r="28" spans="1:9" x14ac:dyDescent="0.35">
      <c r="A28" s="66">
        <f>'Bachelor Teacher "A"'!A28</f>
        <v>25</v>
      </c>
      <c r="B28" s="83">
        <f>'Master Teacher "M"'!B28+126</f>
        <v>6616</v>
      </c>
      <c r="C28" s="83">
        <f>'Master Teacher "M"'!F28+126</f>
        <v>7324</v>
      </c>
      <c r="D28" s="75"/>
      <c r="E28" s="66">
        <f>'Bachelor Teacher "A"'!E28</f>
        <v>25</v>
      </c>
      <c r="F28" s="83">
        <f>'Master Teacher "M"'!B28+253</f>
        <v>6743</v>
      </c>
      <c r="G28" s="83">
        <f>'Master Teacher "M"'!F28+253</f>
        <v>7451</v>
      </c>
      <c r="I28" s="73"/>
    </row>
    <row r="29" spans="1:9" x14ac:dyDescent="0.35">
      <c r="A29" s="72" t="s">
        <v>47</v>
      </c>
      <c r="B29" s="58" t="s">
        <v>38</v>
      </c>
      <c r="C29" s="71"/>
      <c r="D29" s="71"/>
      <c r="E29" s="71"/>
    </row>
    <row r="30" spans="1:9" x14ac:dyDescent="0.35">
      <c r="B30" s="70" t="str">
        <f>'Master Teacher "M"'!B30</f>
        <v xml:space="preserve">"NBPTS" salary difference is based on the "A" (Bachelors) scale + 12% differential </v>
      </c>
    </row>
    <row r="31" spans="1:9" ht="17.5" thickBot="1" x14ac:dyDescent="0.4">
      <c r="A31" s="102" t="s">
        <v>75</v>
      </c>
    </row>
    <row r="32" spans="1:9" ht="16" thickTop="1" x14ac:dyDescent="0.35"/>
  </sheetData>
  <sheetProtection formatCells="0" formatColumns="0" formatRows="0"/>
  <printOptions horizontalCentered="1" verticalCentered="1"/>
  <pageMargins left="0.87" right="1" top="0.44" bottom="0.36" header="0.4" footer="0.33"/>
  <pageSetup orientation="portrait" r:id="rId1"/>
  <headerFooter alignWithMargins="0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3013-B572-4039-AF96-DC7E4492E5BA}">
  <sheetPr>
    <pageSetUpPr fitToPage="1"/>
  </sheetPr>
  <dimension ref="A1:O34"/>
  <sheetViews>
    <sheetView workbookViewId="0">
      <selection activeCell="F37" sqref="F37"/>
    </sheetView>
  </sheetViews>
  <sheetFormatPr defaultColWidth="10.26953125" defaultRowHeight="15.5" x14ac:dyDescent="0.25"/>
  <cols>
    <col min="1" max="1" width="13.7265625" style="78" customWidth="1"/>
    <col min="2" max="3" width="14.453125" style="78" customWidth="1"/>
    <col min="4" max="4" width="3.7265625" style="78" customWidth="1"/>
    <col min="5" max="5" width="13.26953125" style="78" customWidth="1"/>
    <col min="6" max="6" width="12.1796875" style="78" customWidth="1"/>
    <col min="7" max="7" width="14.453125" style="78" customWidth="1"/>
    <col min="8" max="8" width="3" style="78" customWidth="1"/>
    <col min="9" max="9" width="16.453125" style="78" customWidth="1"/>
    <col min="10" max="10" width="13.1796875" style="78" customWidth="1"/>
    <col min="11" max="11" width="14.453125" style="78" customWidth="1"/>
    <col min="12" max="12" width="3" style="78" customWidth="1"/>
    <col min="13" max="13" width="15" style="78" customWidth="1"/>
    <col min="14" max="14" width="13.26953125" style="78" customWidth="1"/>
    <col min="15" max="15" width="14.453125" style="78" customWidth="1"/>
    <col min="16" max="16" width="5.1796875" style="78" customWidth="1"/>
    <col min="17" max="17" width="11.453125" style="78" bestFit="1" customWidth="1"/>
    <col min="18" max="18" width="11.26953125" style="78" bestFit="1" customWidth="1"/>
    <col min="19" max="16384" width="10.26953125" style="78"/>
  </cols>
  <sheetData>
    <row r="1" spans="1:15" ht="78.5" thickBot="1" x14ac:dyDescent="0.3">
      <c r="A1" s="103" t="s">
        <v>85</v>
      </c>
      <c r="B1" s="103"/>
      <c r="C1" s="103"/>
      <c r="D1" s="67"/>
      <c r="E1" s="103" t="s">
        <v>86</v>
      </c>
      <c r="F1" s="104"/>
      <c r="G1" s="104"/>
      <c r="H1" s="67"/>
      <c r="I1" s="103" t="s">
        <v>87</v>
      </c>
      <c r="J1" s="104"/>
      <c r="K1" s="104"/>
      <c r="L1" s="67"/>
      <c r="M1" s="103" t="s">
        <v>88</v>
      </c>
      <c r="N1" s="103"/>
      <c r="O1" s="103"/>
    </row>
    <row r="2" spans="1:15" ht="33.75" customHeight="1" thickTop="1" x14ac:dyDescent="0.25">
      <c r="A2" s="66" t="s">
        <v>42</v>
      </c>
      <c r="B2" s="66" t="s">
        <v>58</v>
      </c>
      <c r="C2" s="66" t="s">
        <v>54</v>
      </c>
      <c r="D2" s="66"/>
      <c r="E2" s="66" t="s">
        <v>42</v>
      </c>
      <c r="F2" s="66" t="s">
        <v>57</v>
      </c>
      <c r="G2" s="66" t="s">
        <v>54</v>
      </c>
      <c r="H2" s="66"/>
      <c r="I2" s="66" t="s">
        <v>42</v>
      </c>
      <c r="J2" s="66" t="s">
        <v>56</v>
      </c>
      <c r="K2" s="66" t="s">
        <v>54</v>
      </c>
      <c r="L2" s="66"/>
      <c r="M2" s="66" t="s">
        <v>42</v>
      </c>
      <c r="N2" s="66" t="s">
        <v>55</v>
      </c>
      <c r="O2" s="66" t="s">
        <v>54</v>
      </c>
    </row>
    <row r="3" spans="1:15" x14ac:dyDescent="0.25">
      <c r="A3" s="66">
        <v>0</v>
      </c>
      <c r="B3" s="81">
        <v>223.26</v>
      </c>
      <c r="C3" s="75" t="s">
        <v>40</v>
      </c>
      <c r="D3" s="75"/>
      <c r="E3" s="66">
        <v>0</v>
      </c>
      <c r="F3" s="81">
        <v>245.58</v>
      </c>
      <c r="G3" s="75" t="s">
        <v>40</v>
      </c>
      <c r="H3" s="75"/>
      <c r="I3" s="66">
        <v>0</v>
      </c>
      <c r="J3" s="81">
        <v>251.44</v>
      </c>
      <c r="K3" s="75" t="s">
        <v>40</v>
      </c>
      <c r="L3" s="75"/>
      <c r="M3" s="66">
        <v>0</v>
      </c>
      <c r="N3" s="81">
        <v>257.35000000000002</v>
      </c>
      <c r="O3" s="75" t="s">
        <v>40</v>
      </c>
    </row>
    <row r="4" spans="1:15" x14ac:dyDescent="0.25">
      <c r="A4" s="66">
        <v>1</v>
      </c>
      <c r="B4" s="81">
        <v>224.42</v>
      </c>
      <c r="C4" s="75" t="s">
        <v>40</v>
      </c>
      <c r="D4" s="75"/>
      <c r="E4" s="66">
        <v>1</v>
      </c>
      <c r="F4" s="81">
        <v>246.88</v>
      </c>
      <c r="G4" s="75" t="s">
        <v>40</v>
      </c>
      <c r="H4" s="75"/>
      <c r="I4" s="66">
        <v>1</v>
      </c>
      <c r="J4" s="81">
        <v>252.74</v>
      </c>
      <c r="K4" s="75" t="s">
        <v>40</v>
      </c>
      <c r="L4" s="75"/>
      <c r="M4" s="66">
        <v>1</v>
      </c>
      <c r="N4" s="81">
        <v>258.64999999999998</v>
      </c>
      <c r="O4" s="75" t="s">
        <v>40</v>
      </c>
    </row>
    <row r="5" spans="1:15" x14ac:dyDescent="0.25">
      <c r="A5" s="66">
        <v>2</v>
      </c>
      <c r="B5" s="81">
        <v>225.58</v>
      </c>
      <c r="C5" s="75" t="s">
        <v>40</v>
      </c>
      <c r="D5" s="75"/>
      <c r="E5" s="66">
        <v>2</v>
      </c>
      <c r="F5" s="81">
        <v>248.14</v>
      </c>
      <c r="G5" s="75" t="s">
        <v>40</v>
      </c>
      <c r="H5" s="75"/>
      <c r="I5" s="66">
        <v>2</v>
      </c>
      <c r="J5" s="81">
        <v>254</v>
      </c>
      <c r="K5" s="75" t="s">
        <v>40</v>
      </c>
      <c r="L5" s="75"/>
      <c r="M5" s="66">
        <v>2</v>
      </c>
      <c r="N5" s="81">
        <v>259.91000000000003</v>
      </c>
      <c r="O5" s="75" t="s">
        <v>40</v>
      </c>
    </row>
    <row r="6" spans="1:15" x14ac:dyDescent="0.25">
      <c r="A6" s="66">
        <v>3</v>
      </c>
      <c r="B6" s="81">
        <v>226.74</v>
      </c>
      <c r="C6" s="81">
        <v>253.95</v>
      </c>
      <c r="D6" s="75"/>
      <c r="E6" s="66">
        <v>3</v>
      </c>
      <c r="F6" s="81">
        <v>249.44</v>
      </c>
      <c r="G6" s="81">
        <v>276.64999999999998</v>
      </c>
      <c r="H6" s="75"/>
      <c r="I6" s="66">
        <v>3</v>
      </c>
      <c r="J6" s="81">
        <v>255.3</v>
      </c>
      <c r="K6" s="81">
        <v>282.51</v>
      </c>
      <c r="L6" s="75"/>
      <c r="M6" s="66">
        <v>3</v>
      </c>
      <c r="N6" s="81">
        <v>261.20999999999998</v>
      </c>
      <c r="O6" s="81">
        <v>288.42</v>
      </c>
    </row>
    <row r="7" spans="1:15" x14ac:dyDescent="0.25">
      <c r="A7" s="66">
        <v>4</v>
      </c>
      <c r="B7" s="81">
        <v>227.91</v>
      </c>
      <c r="C7" s="81">
        <v>255.26</v>
      </c>
      <c r="D7" s="75"/>
      <c r="E7" s="66">
        <v>4</v>
      </c>
      <c r="F7" s="81">
        <v>250.7</v>
      </c>
      <c r="G7" s="81">
        <v>278.05</v>
      </c>
      <c r="H7" s="75"/>
      <c r="I7" s="66">
        <v>4</v>
      </c>
      <c r="J7" s="81">
        <v>256.56</v>
      </c>
      <c r="K7" s="81">
        <v>283.91000000000003</v>
      </c>
      <c r="L7" s="75"/>
      <c r="M7" s="66">
        <v>4</v>
      </c>
      <c r="N7" s="81">
        <v>262.47000000000003</v>
      </c>
      <c r="O7" s="81">
        <v>289.81</v>
      </c>
    </row>
    <row r="8" spans="1:15" x14ac:dyDescent="0.25">
      <c r="A8" s="66">
        <v>5</v>
      </c>
      <c r="B8" s="81">
        <v>230.23</v>
      </c>
      <c r="C8" s="81">
        <v>257.86</v>
      </c>
      <c r="D8" s="75"/>
      <c r="E8" s="66">
        <v>5</v>
      </c>
      <c r="F8" s="81">
        <v>253.26</v>
      </c>
      <c r="G8" s="81">
        <v>280.88</v>
      </c>
      <c r="H8" s="75"/>
      <c r="I8" s="66">
        <v>5</v>
      </c>
      <c r="J8" s="81">
        <v>259.12</v>
      </c>
      <c r="K8" s="81">
        <v>286.74</v>
      </c>
      <c r="L8" s="75"/>
      <c r="M8" s="66">
        <v>5</v>
      </c>
      <c r="N8" s="81">
        <v>265.02</v>
      </c>
      <c r="O8" s="81">
        <v>292.64999999999998</v>
      </c>
    </row>
    <row r="9" spans="1:15" x14ac:dyDescent="0.25">
      <c r="A9" s="66">
        <v>6</v>
      </c>
      <c r="B9" s="81">
        <v>232.56</v>
      </c>
      <c r="C9" s="81">
        <v>260.47000000000003</v>
      </c>
      <c r="D9" s="75"/>
      <c r="E9" s="66">
        <v>6</v>
      </c>
      <c r="F9" s="81">
        <v>255.81</v>
      </c>
      <c r="G9" s="81">
        <v>283.72000000000003</v>
      </c>
      <c r="H9" s="75"/>
      <c r="I9" s="66">
        <v>6</v>
      </c>
      <c r="J9" s="81">
        <v>261.67</v>
      </c>
      <c r="K9" s="81">
        <v>289.58</v>
      </c>
      <c r="L9" s="75"/>
      <c r="M9" s="66">
        <v>6</v>
      </c>
      <c r="N9" s="81">
        <v>267.58</v>
      </c>
      <c r="O9" s="81">
        <v>295.49</v>
      </c>
    </row>
    <row r="10" spans="1:15" x14ac:dyDescent="0.25">
      <c r="A10" s="66">
        <v>7</v>
      </c>
      <c r="B10" s="81">
        <v>234.88</v>
      </c>
      <c r="C10" s="81">
        <v>263.07</v>
      </c>
      <c r="D10" s="75"/>
      <c r="E10" s="66">
        <v>7</v>
      </c>
      <c r="F10" s="81">
        <v>258.37</v>
      </c>
      <c r="G10" s="81">
        <v>286.56</v>
      </c>
      <c r="H10" s="75"/>
      <c r="I10" s="66">
        <v>7</v>
      </c>
      <c r="J10" s="81">
        <v>264.23</v>
      </c>
      <c r="K10" s="81">
        <v>292.42</v>
      </c>
      <c r="L10" s="75"/>
      <c r="M10" s="66">
        <v>7</v>
      </c>
      <c r="N10" s="81">
        <v>270.14</v>
      </c>
      <c r="O10" s="81">
        <v>298.33</v>
      </c>
    </row>
    <row r="11" spans="1:15" x14ac:dyDescent="0.25">
      <c r="A11" s="66">
        <v>8</v>
      </c>
      <c r="B11" s="81">
        <v>237.21</v>
      </c>
      <c r="C11" s="81">
        <v>265.67</v>
      </c>
      <c r="D11" s="75"/>
      <c r="E11" s="66">
        <v>8</v>
      </c>
      <c r="F11" s="81">
        <v>260.93</v>
      </c>
      <c r="G11" s="81">
        <v>289.39999999999998</v>
      </c>
      <c r="H11" s="75"/>
      <c r="I11" s="66">
        <v>8</v>
      </c>
      <c r="J11" s="81">
        <v>266.79000000000002</v>
      </c>
      <c r="K11" s="81">
        <v>295.26</v>
      </c>
      <c r="L11" s="75"/>
      <c r="M11" s="66">
        <v>8</v>
      </c>
      <c r="N11" s="81">
        <v>272.7</v>
      </c>
      <c r="O11" s="81">
        <v>301.16000000000003</v>
      </c>
    </row>
    <row r="12" spans="1:15" x14ac:dyDescent="0.25">
      <c r="A12" s="66">
        <v>9</v>
      </c>
      <c r="B12" s="81">
        <v>239.53</v>
      </c>
      <c r="C12" s="81">
        <v>268.27999999999997</v>
      </c>
      <c r="D12" s="75"/>
      <c r="E12" s="66">
        <v>9</v>
      </c>
      <c r="F12" s="81">
        <v>263.49</v>
      </c>
      <c r="G12" s="81">
        <v>292.23</v>
      </c>
      <c r="H12" s="75"/>
      <c r="I12" s="66">
        <v>9</v>
      </c>
      <c r="J12" s="81">
        <v>269.35000000000002</v>
      </c>
      <c r="K12" s="81">
        <v>298.08999999999997</v>
      </c>
      <c r="L12" s="75"/>
      <c r="M12" s="66">
        <v>9</v>
      </c>
      <c r="N12" s="81">
        <v>275.26</v>
      </c>
      <c r="O12" s="81">
        <v>304</v>
      </c>
    </row>
    <row r="13" spans="1:15" x14ac:dyDescent="0.25">
      <c r="A13" s="66">
        <v>10</v>
      </c>
      <c r="B13" s="81">
        <v>247.16</v>
      </c>
      <c r="C13" s="81">
        <v>276.83999999999997</v>
      </c>
      <c r="D13" s="75"/>
      <c r="E13" s="66">
        <v>10</v>
      </c>
      <c r="F13" s="81">
        <v>271.86</v>
      </c>
      <c r="G13" s="81">
        <v>301.52999999999997</v>
      </c>
      <c r="H13" s="75"/>
      <c r="I13" s="66">
        <v>10</v>
      </c>
      <c r="J13" s="81">
        <v>277.72000000000003</v>
      </c>
      <c r="K13" s="81">
        <v>307.39999999999998</v>
      </c>
      <c r="L13" s="75"/>
      <c r="M13" s="66">
        <v>10</v>
      </c>
      <c r="N13" s="81">
        <v>283.63</v>
      </c>
      <c r="O13" s="81">
        <v>313.3</v>
      </c>
    </row>
    <row r="14" spans="1:15" x14ac:dyDescent="0.25">
      <c r="A14" s="66">
        <v>11</v>
      </c>
      <c r="B14" s="81">
        <v>249.53</v>
      </c>
      <c r="C14" s="81">
        <v>279.49</v>
      </c>
      <c r="D14" s="75"/>
      <c r="E14" s="66">
        <v>11</v>
      </c>
      <c r="F14" s="81">
        <v>274.51</v>
      </c>
      <c r="G14" s="81">
        <v>304.47000000000003</v>
      </c>
      <c r="H14" s="75"/>
      <c r="I14" s="66">
        <v>11</v>
      </c>
      <c r="J14" s="81">
        <v>280.37</v>
      </c>
      <c r="K14" s="81">
        <v>310.33</v>
      </c>
      <c r="L14" s="75"/>
      <c r="M14" s="66">
        <v>11</v>
      </c>
      <c r="N14" s="81">
        <v>286.27999999999997</v>
      </c>
      <c r="O14" s="81">
        <v>316.23</v>
      </c>
    </row>
    <row r="15" spans="1:15" x14ac:dyDescent="0.25">
      <c r="A15" s="66">
        <v>12</v>
      </c>
      <c r="B15" s="81">
        <v>251.91</v>
      </c>
      <c r="C15" s="81">
        <v>282.14</v>
      </c>
      <c r="D15" s="75"/>
      <c r="E15" s="66">
        <v>12</v>
      </c>
      <c r="F15" s="81">
        <v>277.12</v>
      </c>
      <c r="G15" s="81">
        <v>307.35000000000002</v>
      </c>
      <c r="H15" s="75"/>
      <c r="I15" s="66">
        <v>12</v>
      </c>
      <c r="J15" s="81">
        <v>282.98</v>
      </c>
      <c r="K15" s="81">
        <v>313.20999999999998</v>
      </c>
      <c r="L15" s="75"/>
      <c r="M15" s="66">
        <v>12</v>
      </c>
      <c r="N15" s="81">
        <v>288.88</v>
      </c>
      <c r="O15" s="81">
        <v>319.12</v>
      </c>
    </row>
    <row r="16" spans="1:15" x14ac:dyDescent="0.25">
      <c r="A16" s="66">
        <v>13</v>
      </c>
      <c r="B16" s="81">
        <v>254.28</v>
      </c>
      <c r="C16" s="81">
        <v>284.79000000000002</v>
      </c>
      <c r="D16" s="75"/>
      <c r="E16" s="66">
        <v>13</v>
      </c>
      <c r="F16" s="81">
        <v>279.72000000000003</v>
      </c>
      <c r="G16" s="81">
        <v>310.23</v>
      </c>
      <c r="H16" s="75"/>
      <c r="I16" s="66">
        <v>13</v>
      </c>
      <c r="J16" s="81">
        <v>285.58</v>
      </c>
      <c r="K16" s="81">
        <v>316.08999999999997</v>
      </c>
      <c r="L16" s="75"/>
      <c r="M16" s="66">
        <v>13</v>
      </c>
      <c r="N16" s="81">
        <v>291.49</v>
      </c>
      <c r="O16" s="81">
        <v>322</v>
      </c>
    </row>
    <row r="17" spans="1:15" x14ac:dyDescent="0.25">
      <c r="A17" s="66">
        <v>14</v>
      </c>
      <c r="B17" s="81">
        <v>259.07</v>
      </c>
      <c r="C17" s="81">
        <v>290.14</v>
      </c>
      <c r="D17" s="75"/>
      <c r="E17" s="66">
        <v>14</v>
      </c>
      <c r="F17" s="81">
        <v>284.98</v>
      </c>
      <c r="G17" s="81">
        <v>316.05</v>
      </c>
      <c r="H17" s="75"/>
      <c r="I17" s="66">
        <v>14</v>
      </c>
      <c r="J17" s="81">
        <v>290.83999999999997</v>
      </c>
      <c r="K17" s="81">
        <v>321.91000000000003</v>
      </c>
      <c r="L17" s="75"/>
      <c r="M17" s="66">
        <v>14</v>
      </c>
      <c r="N17" s="81">
        <v>296.74</v>
      </c>
      <c r="O17" s="81">
        <v>327.81</v>
      </c>
    </row>
    <row r="18" spans="1:15" x14ac:dyDescent="0.25">
      <c r="A18" s="66">
        <v>15</v>
      </c>
      <c r="B18" s="81">
        <v>264.27999999999997</v>
      </c>
      <c r="C18" s="81">
        <v>296</v>
      </c>
      <c r="D18" s="75"/>
      <c r="E18" s="66">
        <v>15</v>
      </c>
      <c r="F18" s="81">
        <v>290.7</v>
      </c>
      <c r="G18" s="81">
        <v>322.42</v>
      </c>
      <c r="H18" s="75"/>
      <c r="I18" s="66">
        <v>15</v>
      </c>
      <c r="J18" s="81">
        <v>296.56</v>
      </c>
      <c r="K18" s="81">
        <v>328.28</v>
      </c>
      <c r="L18" s="75"/>
      <c r="M18" s="66">
        <v>15</v>
      </c>
      <c r="N18" s="81">
        <v>302.47000000000003</v>
      </c>
      <c r="O18" s="81">
        <v>334.19</v>
      </c>
    </row>
    <row r="19" spans="1:15" x14ac:dyDescent="0.25">
      <c r="A19" s="66">
        <v>16</v>
      </c>
      <c r="B19" s="81">
        <v>264.27999999999997</v>
      </c>
      <c r="C19" s="81">
        <v>296</v>
      </c>
      <c r="D19" s="75"/>
      <c r="E19" s="66">
        <v>16</v>
      </c>
      <c r="F19" s="81">
        <v>290.7</v>
      </c>
      <c r="G19" s="81">
        <v>322.42</v>
      </c>
      <c r="H19" s="75"/>
      <c r="I19" s="66">
        <v>16</v>
      </c>
      <c r="J19" s="81">
        <v>296.56</v>
      </c>
      <c r="K19" s="81">
        <v>328.28</v>
      </c>
      <c r="L19" s="75"/>
      <c r="M19" s="66">
        <v>16</v>
      </c>
      <c r="N19" s="81">
        <v>302.47000000000003</v>
      </c>
      <c r="O19" s="81">
        <v>334.19</v>
      </c>
    </row>
    <row r="20" spans="1:15" x14ac:dyDescent="0.25">
      <c r="A20" s="66">
        <v>17</v>
      </c>
      <c r="B20" s="81">
        <v>264.27999999999997</v>
      </c>
      <c r="C20" s="81">
        <v>296</v>
      </c>
      <c r="D20" s="75"/>
      <c r="E20" s="66">
        <v>17</v>
      </c>
      <c r="F20" s="81">
        <v>290.7</v>
      </c>
      <c r="G20" s="81">
        <v>322.42</v>
      </c>
      <c r="H20" s="75"/>
      <c r="I20" s="66">
        <v>17</v>
      </c>
      <c r="J20" s="81">
        <v>296.56</v>
      </c>
      <c r="K20" s="81">
        <v>328.28</v>
      </c>
      <c r="L20" s="75"/>
      <c r="M20" s="66">
        <v>17</v>
      </c>
      <c r="N20" s="81">
        <v>302.47000000000003</v>
      </c>
      <c r="O20" s="81">
        <v>334.19</v>
      </c>
    </row>
    <row r="21" spans="1:15" x14ac:dyDescent="0.25">
      <c r="A21" s="66">
        <v>18</v>
      </c>
      <c r="B21" s="81">
        <v>264.27999999999997</v>
      </c>
      <c r="C21" s="81">
        <v>296</v>
      </c>
      <c r="D21" s="75"/>
      <c r="E21" s="66">
        <v>18</v>
      </c>
      <c r="F21" s="81">
        <v>290.7</v>
      </c>
      <c r="G21" s="81">
        <v>322.42</v>
      </c>
      <c r="H21" s="75"/>
      <c r="I21" s="66">
        <v>18</v>
      </c>
      <c r="J21" s="81">
        <v>296.56</v>
      </c>
      <c r="K21" s="81">
        <v>328.28</v>
      </c>
      <c r="L21" s="75"/>
      <c r="M21" s="66">
        <v>18</v>
      </c>
      <c r="N21" s="81">
        <v>302.47000000000003</v>
      </c>
      <c r="O21" s="81">
        <v>334.19</v>
      </c>
    </row>
    <row r="22" spans="1:15" x14ac:dyDescent="0.25">
      <c r="A22" s="66">
        <v>19</v>
      </c>
      <c r="B22" s="81">
        <v>264.27999999999997</v>
      </c>
      <c r="C22" s="81">
        <v>296</v>
      </c>
      <c r="D22" s="75"/>
      <c r="E22" s="66">
        <v>19</v>
      </c>
      <c r="F22" s="81">
        <v>290.7</v>
      </c>
      <c r="G22" s="81">
        <v>322.42</v>
      </c>
      <c r="H22" s="75"/>
      <c r="I22" s="66">
        <v>19</v>
      </c>
      <c r="J22" s="81">
        <v>296.56</v>
      </c>
      <c r="K22" s="81">
        <v>328.28</v>
      </c>
      <c r="L22" s="75"/>
      <c r="M22" s="66">
        <v>19</v>
      </c>
      <c r="N22" s="81">
        <v>302.47000000000003</v>
      </c>
      <c r="O22" s="81">
        <v>334.19</v>
      </c>
    </row>
    <row r="23" spans="1:15" x14ac:dyDescent="0.25">
      <c r="A23" s="66">
        <v>20</v>
      </c>
      <c r="B23" s="81">
        <v>264.27999999999997</v>
      </c>
      <c r="C23" s="81">
        <v>296</v>
      </c>
      <c r="D23" s="75"/>
      <c r="E23" s="66">
        <v>20</v>
      </c>
      <c r="F23" s="81">
        <v>290.7</v>
      </c>
      <c r="G23" s="81">
        <v>322.42</v>
      </c>
      <c r="H23" s="75"/>
      <c r="I23" s="66">
        <v>20</v>
      </c>
      <c r="J23" s="81">
        <v>296.56</v>
      </c>
      <c r="K23" s="81">
        <v>328.28</v>
      </c>
      <c r="L23" s="75"/>
      <c r="M23" s="66">
        <v>20</v>
      </c>
      <c r="N23" s="81">
        <v>302.47000000000003</v>
      </c>
      <c r="O23" s="81">
        <v>334.19</v>
      </c>
    </row>
    <row r="24" spans="1:15" x14ac:dyDescent="0.25">
      <c r="A24" s="66">
        <v>21</v>
      </c>
      <c r="B24" s="81">
        <v>264.27999999999997</v>
      </c>
      <c r="C24" s="81">
        <v>296</v>
      </c>
      <c r="D24" s="75"/>
      <c r="E24" s="66">
        <v>21</v>
      </c>
      <c r="F24" s="81">
        <v>290.7</v>
      </c>
      <c r="G24" s="81">
        <v>322.42</v>
      </c>
      <c r="H24" s="75"/>
      <c r="I24" s="66">
        <v>21</v>
      </c>
      <c r="J24" s="81">
        <v>296.56</v>
      </c>
      <c r="K24" s="81">
        <v>328.28</v>
      </c>
      <c r="L24" s="75"/>
      <c r="M24" s="66">
        <v>21</v>
      </c>
      <c r="N24" s="81">
        <v>302.47000000000003</v>
      </c>
      <c r="O24" s="81">
        <v>334.19</v>
      </c>
    </row>
    <row r="25" spans="1:15" x14ac:dyDescent="0.25">
      <c r="A25" s="66">
        <v>22</v>
      </c>
      <c r="B25" s="81">
        <v>264.27999999999997</v>
      </c>
      <c r="C25" s="81">
        <v>296</v>
      </c>
      <c r="D25" s="75"/>
      <c r="E25" s="66">
        <v>22</v>
      </c>
      <c r="F25" s="81">
        <v>290.7</v>
      </c>
      <c r="G25" s="81">
        <v>322.42</v>
      </c>
      <c r="H25" s="75"/>
      <c r="I25" s="66">
        <v>22</v>
      </c>
      <c r="J25" s="81">
        <v>296.56</v>
      </c>
      <c r="K25" s="81">
        <v>328.28</v>
      </c>
      <c r="L25" s="75"/>
      <c r="M25" s="66">
        <v>22</v>
      </c>
      <c r="N25" s="81">
        <v>302.47000000000003</v>
      </c>
      <c r="O25" s="81">
        <v>334.19</v>
      </c>
    </row>
    <row r="26" spans="1:15" x14ac:dyDescent="0.25">
      <c r="A26" s="66">
        <v>23</v>
      </c>
      <c r="B26" s="81">
        <v>264.27999999999997</v>
      </c>
      <c r="C26" s="81">
        <v>296</v>
      </c>
      <c r="D26" s="75"/>
      <c r="E26" s="66">
        <v>23</v>
      </c>
      <c r="F26" s="81">
        <v>290.7</v>
      </c>
      <c r="G26" s="81">
        <v>322.42</v>
      </c>
      <c r="H26" s="75"/>
      <c r="I26" s="66">
        <v>23</v>
      </c>
      <c r="J26" s="81">
        <v>296.56</v>
      </c>
      <c r="K26" s="81">
        <v>328.28</v>
      </c>
      <c r="L26" s="75"/>
      <c r="M26" s="66">
        <v>23</v>
      </c>
      <c r="N26" s="81">
        <v>302.47000000000003</v>
      </c>
      <c r="O26" s="81">
        <v>334.19</v>
      </c>
    </row>
    <row r="27" spans="1:15" x14ac:dyDescent="0.25">
      <c r="A27" s="66">
        <v>24</v>
      </c>
      <c r="B27" s="81">
        <v>264.27999999999997</v>
      </c>
      <c r="C27" s="81">
        <v>296</v>
      </c>
      <c r="D27" s="75"/>
      <c r="E27" s="66">
        <v>24</v>
      </c>
      <c r="F27" s="81">
        <v>290.7</v>
      </c>
      <c r="G27" s="81">
        <v>322.42</v>
      </c>
      <c r="H27" s="75"/>
      <c r="I27" s="66">
        <v>24</v>
      </c>
      <c r="J27" s="81">
        <v>296.56</v>
      </c>
      <c r="K27" s="81">
        <v>328.28</v>
      </c>
      <c r="L27" s="75"/>
      <c r="M27" s="66">
        <v>24</v>
      </c>
      <c r="N27" s="81">
        <v>302.47000000000003</v>
      </c>
      <c r="O27" s="81">
        <v>334.19</v>
      </c>
    </row>
    <row r="28" spans="1:15" x14ac:dyDescent="0.25">
      <c r="A28" s="66">
        <v>25</v>
      </c>
      <c r="B28" s="81">
        <v>274.42</v>
      </c>
      <c r="C28" s="81">
        <v>307.35000000000002</v>
      </c>
      <c r="D28" s="75"/>
      <c r="E28" s="66">
        <v>25</v>
      </c>
      <c r="F28" s="81">
        <v>301.86</v>
      </c>
      <c r="G28" s="81">
        <v>334.79</v>
      </c>
      <c r="H28" s="75"/>
      <c r="I28" s="66">
        <v>25</v>
      </c>
      <c r="J28" s="81">
        <v>307.72000000000003</v>
      </c>
      <c r="K28" s="81">
        <v>340.65</v>
      </c>
      <c r="L28" s="75"/>
      <c r="M28" s="66">
        <v>25</v>
      </c>
      <c r="N28" s="81">
        <v>313.63</v>
      </c>
      <c r="O28" s="81">
        <v>346.56</v>
      </c>
    </row>
    <row r="29" spans="1:15" x14ac:dyDescent="0.3">
      <c r="A29" s="80" t="s">
        <v>47</v>
      </c>
      <c r="B29" s="58" t="s">
        <v>38</v>
      </c>
      <c r="C29" s="70"/>
      <c r="D29" s="70"/>
      <c r="E29" s="70"/>
    </row>
    <row r="30" spans="1:15" ht="14.25" customHeight="1" x14ac:dyDescent="0.25">
      <c r="A30" s="79"/>
      <c r="B30" s="70" t="s">
        <v>37</v>
      </c>
      <c r="C30" s="70"/>
      <c r="D30" s="70"/>
      <c r="E30" s="70"/>
    </row>
    <row r="31" spans="1:15" ht="14.25" customHeight="1" x14ac:dyDescent="0.25">
      <c r="A31" s="79"/>
      <c r="B31" s="79" t="s">
        <v>78</v>
      </c>
      <c r="C31" s="79"/>
      <c r="D31" s="79"/>
      <c r="E31" s="79"/>
      <c r="F31" s="79"/>
    </row>
    <row r="32" spans="1:15" ht="14.25" customHeight="1" thickBot="1" x14ac:dyDescent="0.3">
      <c r="A32" s="106" t="s">
        <v>75</v>
      </c>
      <c r="B32" s="79"/>
      <c r="C32" s="79"/>
      <c r="D32" s="79"/>
      <c r="E32" s="79"/>
      <c r="F32" s="79"/>
    </row>
    <row r="33" spans="1:6" ht="16" thickTop="1" x14ac:dyDescent="0.25">
      <c r="A33" s="79"/>
      <c r="B33" s="79"/>
      <c r="C33" s="79"/>
      <c r="D33" s="79"/>
      <c r="E33" s="79"/>
      <c r="F33" s="79"/>
    </row>
    <row r="34" spans="1:6" x14ac:dyDescent="0.25">
      <c r="A34" s="79"/>
      <c r="B34" s="79"/>
      <c r="C34" s="79"/>
      <c r="D34" s="79"/>
      <c r="E34" s="79"/>
      <c r="F34" s="79"/>
    </row>
  </sheetData>
  <sheetProtection formatCells="0" formatColumns="0" formatRows="0"/>
  <printOptions horizontalCentered="1" verticalCentered="1"/>
  <pageMargins left="0.87" right="1" top="0.44" bottom="0.36" header="0.4" footer="0.33"/>
  <pageSetup scale="91" orientation="landscape" r:id="rId1"/>
  <headerFooter alignWithMargins="0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1B68-A7F4-4960-AD75-60B3B860F2E4}">
  <sheetPr>
    <pageSetUpPr fitToPage="1"/>
  </sheetPr>
  <dimension ref="A1:I33"/>
  <sheetViews>
    <sheetView topLeftCell="A10" zoomScaleNormal="100" workbookViewId="0">
      <selection activeCell="B34" sqref="B34"/>
    </sheetView>
  </sheetViews>
  <sheetFormatPr defaultColWidth="10.26953125" defaultRowHeight="15.5" x14ac:dyDescent="0.35"/>
  <cols>
    <col min="1" max="1" width="13.26953125" style="24" customWidth="1"/>
    <col min="2" max="2" width="13.1796875" style="24" customWidth="1"/>
    <col min="3" max="3" width="13" style="24" customWidth="1"/>
    <col min="4" max="4" width="11.81640625" style="24" customWidth="1"/>
    <col min="5" max="5" width="18" style="24" customWidth="1"/>
    <col min="6" max="6" width="16.7265625" style="24" customWidth="1"/>
    <col min="7" max="7" width="16.26953125" style="24" customWidth="1"/>
    <col min="8" max="16384" width="10.26953125" style="24"/>
  </cols>
  <sheetData>
    <row r="1" spans="1:9" ht="21" customHeight="1" thickBot="1" x14ac:dyDescent="0.5">
      <c r="A1" s="99" t="s">
        <v>89</v>
      </c>
      <c r="B1" s="99"/>
      <c r="C1" s="99"/>
      <c r="D1" s="99"/>
      <c r="E1" s="99"/>
      <c r="F1" s="99"/>
      <c r="G1" s="99"/>
      <c r="H1" s="84"/>
      <c r="I1" s="84"/>
    </row>
    <row r="2" spans="1:9" ht="40.5" customHeight="1" thickTop="1" x14ac:dyDescent="0.35">
      <c r="A2" s="66" t="s">
        <v>42</v>
      </c>
      <c r="B2" s="66" t="s">
        <v>66</v>
      </c>
      <c r="C2" s="66" t="s">
        <v>65</v>
      </c>
      <c r="D2" s="66" t="s">
        <v>64</v>
      </c>
      <c r="E2" s="66" t="s">
        <v>63</v>
      </c>
      <c r="F2" s="66" t="s">
        <v>62</v>
      </c>
      <c r="G2" s="66" t="s">
        <v>61</v>
      </c>
    </row>
    <row r="3" spans="1:9" x14ac:dyDescent="0.35">
      <c r="A3" s="66">
        <f>'Bachelor Teacher "A"'!A3</f>
        <v>0</v>
      </c>
      <c r="B3" s="83">
        <f>'Daily Guidance'!B3</f>
        <v>5380</v>
      </c>
      <c r="C3" s="83">
        <f t="shared" ref="C3:C28" si="0">B3+126</f>
        <v>5506</v>
      </c>
      <c r="D3" s="83">
        <f t="shared" ref="D3:D28" si="1">B3+253</f>
        <v>5633</v>
      </c>
      <c r="E3" s="75" t="s">
        <v>60</v>
      </c>
      <c r="F3" s="75" t="s">
        <v>60</v>
      </c>
      <c r="G3" s="75" t="s">
        <v>60</v>
      </c>
    </row>
    <row r="4" spans="1:9" x14ac:dyDescent="0.35">
      <c r="A4" s="66">
        <f>'Bachelor Teacher "A"'!A4</f>
        <v>1</v>
      </c>
      <c r="B4" s="83">
        <f>'Daily Guidance'!B4</f>
        <v>5408</v>
      </c>
      <c r="C4" s="83">
        <f t="shared" si="0"/>
        <v>5534</v>
      </c>
      <c r="D4" s="83">
        <f t="shared" si="1"/>
        <v>5661</v>
      </c>
      <c r="E4" s="75" t="s">
        <v>60</v>
      </c>
      <c r="F4" s="75" t="s">
        <v>60</v>
      </c>
      <c r="G4" s="75" t="s">
        <v>60</v>
      </c>
    </row>
    <row r="5" spans="1:9" x14ac:dyDescent="0.35">
      <c r="A5" s="66">
        <f>'Bachelor Teacher "A"'!A5</f>
        <v>2</v>
      </c>
      <c r="B5" s="83">
        <f>'Daily Guidance'!B5</f>
        <v>5435</v>
      </c>
      <c r="C5" s="83">
        <f t="shared" si="0"/>
        <v>5561</v>
      </c>
      <c r="D5" s="83">
        <f t="shared" si="1"/>
        <v>5688</v>
      </c>
      <c r="E5" s="75" t="s">
        <v>60</v>
      </c>
      <c r="F5" s="75" t="s">
        <v>60</v>
      </c>
      <c r="G5" s="75" t="s">
        <v>60</v>
      </c>
    </row>
    <row r="6" spans="1:9" x14ac:dyDescent="0.35">
      <c r="A6" s="66">
        <f>'Bachelor Teacher "A"'!A6</f>
        <v>3</v>
      </c>
      <c r="B6" s="83">
        <f>'Daily Guidance'!B6</f>
        <v>5463</v>
      </c>
      <c r="C6" s="83">
        <f t="shared" si="0"/>
        <v>5589</v>
      </c>
      <c r="D6" s="83">
        <f t="shared" si="1"/>
        <v>5716</v>
      </c>
      <c r="E6" s="83">
        <f>'Daily Guidance'!H6</f>
        <v>6048</v>
      </c>
      <c r="F6" s="83">
        <f t="shared" ref="F6:F28" si="2">E6+126</f>
        <v>6174</v>
      </c>
      <c r="G6" s="83">
        <f t="shared" ref="G6:G28" si="3">E6+253</f>
        <v>6301</v>
      </c>
    </row>
    <row r="7" spans="1:9" x14ac:dyDescent="0.35">
      <c r="A7" s="66">
        <f>'Bachelor Teacher "A"'!A7</f>
        <v>4</v>
      </c>
      <c r="B7" s="83">
        <f>'Daily Guidance'!B7</f>
        <v>5490</v>
      </c>
      <c r="C7" s="83">
        <f t="shared" si="0"/>
        <v>5616</v>
      </c>
      <c r="D7" s="83">
        <f t="shared" si="1"/>
        <v>5743</v>
      </c>
      <c r="E7" s="83">
        <f>'Daily Guidance'!H7</f>
        <v>6078</v>
      </c>
      <c r="F7" s="83">
        <f t="shared" si="2"/>
        <v>6204</v>
      </c>
      <c r="G7" s="83">
        <f t="shared" si="3"/>
        <v>6331</v>
      </c>
    </row>
    <row r="8" spans="1:9" x14ac:dyDescent="0.35">
      <c r="A8" s="66">
        <f>'Bachelor Teacher "A"'!A8</f>
        <v>5</v>
      </c>
      <c r="B8" s="83">
        <f>'Daily Guidance'!B8</f>
        <v>5545</v>
      </c>
      <c r="C8" s="83">
        <f t="shared" si="0"/>
        <v>5671</v>
      </c>
      <c r="D8" s="83">
        <f t="shared" si="1"/>
        <v>5798</v>
      </c>
      <c r="E8" s="83">
        <f>'Daily Guidance'!H8</f>
        <v>6139</v>
      </c>
      <c r="F8" s="83">
        <f t="shared" si="2"/>
        <v>6265</v>
      </c>
      <c r="G8" s="83">
        <f t="shared" si="3"/>
        <v>6392</v>
      </c>
    </row>
    <row r="9" spans="1:9" x14ac:dyDescent="0.35">
      <c r="A9" s="66">
        <f>'Bachelor Teacher "A"'!A9</f>
        <v>6</v>
      </c>
      <c r="B9" s="83">
        <f>'Daily Guidance'!B9</f>
        <v>5600</v>
      </c>
      <c r="C9" s="83">
        <f t="shared" si="0"/>
        <v>5726</v>
      </c>
      <c r="D9" s="83">
        <f t="shared" si="1"/>
        <v>5853</v>
      </c>
      <c r="E9" s="83">
        <f>'Daily Guidance'!H9</f>
        <v>6200</v>
      </c>
      <c r="F9" s="83">
        <f t="shared" si="2"/>
        <v>6326</v>
      </c>
      <c r="G9" s="83">
        <f t="shared" si="3"/>
        <v>6453</v>
      </c>
    </row>
    <row r="10" spans="1:9" x14ac:dyDescent="0.35">
      <c r="A10" s="66">
        <f>'Bachelor Teacher "A"'!A10</f>
        <v>7</v>
      </c>
      <c r="B10" s="83">
        <f>'Daily Guidance'!B10</f>
        <v>5655</v>
      </c>
      <c r="C10" s="83">
        <f t="shared" si="0"/>
        <v>5781</v>
      </c>
      <c r="D10" s="83">
        <f t="shared" si="1"/>
        <v>5908</v>
      </c>
      <c r="E10" s="83">
        <f>'Daily Guidance'!H10</f>
        <v>6261</v>
      </c>
      <c r="F10" s="83">
        <f t="shared" si="2"/>
        <v>6387</v>
      </c>
      <c r="G10" s="83">
        <f t="shared" si="3"/>
        <v>6514</v>
      </c>
    </row>
    <row r="11" spans="1:9" x14ac:dyDescent="0.35">
      <c r="A11" s="66">
        <f>'Bachelor Teacher "A"'!A11</f>
        <v>8</v>
      </c>
      <c r="B11" s="83">
        <f>'Daily Guidance'!B11</f>
        <v>5710</v>
      </c>
      <c r="C11" s="83">
        <f t="shared" si="0"/>
        <v>5836</v>
      </c>
      <c r="D11" s="83">
        <f t="shared" si="1"/>
        <v>5963</v>
      </c>
      <c r="E11" s="83">
        <f>'Daily Guidance'!H11</f>
        <v>6322</v>
      </c>
      <c r="F11" s="83">
        <f t="shared" si="2"/>
        <v>6448</v>
      </c>
      <c r="G11" s="83">
        <f t="shared" si="3"/>
        <v>6575</v>
      </c>
    </row>
    <row r="12" spans="1:9" x14ac:dyDescent="0.35">
      <c r="A12" s="66">
        <f>'Bachelor Teacher "A"'!A12</f>
        <v>9</v>
      </c>
      <c r="B12" s="83">
        <f>'Daily Guidance'!B12</f>
        <v>5765</v>
      </c>
      <c r="C12" s="83">
        <f t="shared" si="0"/>
        <v>5891</v>
      </c>
      <c r="D12" s="83">
        <f t="shared" si="1"/>
        <v>6018</v>
      </c>
      <c r="E12" s="83">
        <f>'Daily Guidance'!H12</f>
        <v>6383</v>
      </c>
      <c r="F12" s="83">
        <f t="shared" si="2"/>
        <v>6509</v>
      </c>
      <c r="G12" s="83">
        <f t="shared" si="3"/>
        <v>6636</v>
      </c>
    </row>
    <row r="13" spans="1:9" x14ac:dyDescent="0.35">
      <c r="A13" s="66">
        <f>'Bachelor Teacher "A"'!A13</f>
        <v>10</v>
      </c>
      <c r="B13" s="83">
        <f>'Daily Guidance'!B13</f>
        <v>5945</v>
      </c>
      <c r="C13" s="83">
        <f t="shared" si="0"/>
        <v>6071</v>
      </c>
      <c r="D13" s="83">
        <f t="shared" si="1"/>
        <v>6198</v>
      </c>
      <c r="E13" s="83">
        <f>'Daily Guidance'!H13</f>
        <v>6583</v>
      </c>
      <c r="F13" s="83">
        <f t="shared" si="2"/>
        <v>6709</v>
      </c>
      <c r="G13" s="83">
        <f t="shared" si="3"/>
        <v>6836</v>
      </c>
    </row>
    <row r="14" spans="1:9" x14ac:dyDescent="0.35">
      <c r="A14" s="66">
        <f>'Bachelor Teacher "A"'!A14</f>
        <v>11</v>
      </c>
      <c r="B14" s="83">
        <f>'Daily Guidance'!B14</f>
        <v>6002</v>
      </c>
      <c r="C14" s="83">
        <f t="shared" si="0"/>
        <v>6128</v>
      </c>
      <c r="D14" s="83">
        <f t="shared" si="1"/>
        <v>6255</v>
      </c>
      <c r="E14" s="83">
        <f>'Daily Guidance'!H14</f>
        <v>6646</v>
      </c>
      <c r="F14" s="83">
        <f t="shared" si="2"/>
        <v>6772</v>
      </c>
      <c r="G14" s="83">
        <f t="shared" si="3"/>
        <v>6899</v>
      </c>
    </row>
    <row r="15" spans="1:9" x14ac:dyDescent="0.35">
      <c r="A15" s="66">
        <f>'Bachelor Teacher "A"'!A15</f>
        <v>12</v>
      </c>
      <c r="B15" s="83">
        <f>'Daily Guidance'!B15</f>
        <v>6058</v>
      </c>
      <c r="C15" s="83">
        <f t="shared" si="0"/>
        <v>6184</v>
      </c>
      <c r="D15" s="83">
        <f t="shared" si="1"/>
        <v>6311</v>
      </c>
      <c r="E15" s="83">
        <f>'Daily Guidance'!H15</f>
        <v>6708</v>
      </c>
      <c r="F15" s="83">
        <f t="shared" si="2"/>
        <v>6834</v>
      </c>
      <c r="G15" s="83">
        <f t="shared" si="3"/>
        <v>6961</v>
      </c>
    </row>
    <row r="16" spans="1:9" x14ac:dyDescent="0.35">
      <c r="A16" s="66">
        <f>'Bachelor Teacher "A"'!A16</f>
        <v>13</v>
      </c>
      <c r="B16" s="83">
        <f>'Daily Guidance'!B16</f>
        <v>6114</v>
      </c>
      <c r="C16" s="83">
        <f t="shared" si="0"/>
        <v>6240</v>
      </c>
      <c r="D16" s="83">
        <f t="shared" si="1"/>
        <v>6367</v>
      </c>
      <c r="E16" s="83">
        <f>'Daily Guidance'!H16</f>
        <v>6770</v>
      </c>
      <c r="F16" s="83">
        <f t="shared" si="2"/>
        <v>6896</v>
      </c>
      <c r="G16" s="83">
        <f t="shared" si="3"/>
        <v>7023</v>
      </c>
    </row>
    <row r="17" spans="1:7" x14ac:dyDescent="0.35">
      <c r="A17" s="66">
        <f>'Bachelor Teacher "A"'!A17</f>
        <v>14</v>
      </c>
      <c r="B17" s="83">
        <f>'Daily Guidance'!B17</f>
        <v>6227</v>
      </c>
      <c r="C17" s="83">
        <f t="shared" si="0"/>
        <v>6353</v>
      </c>
      <c r="D17" s="83">
        <f t="shared" si="1"/>
        <v>6480</v>
      </c>
      <c r="E17" s="83">
        <f>'Daily Guidance'!H17</f>
        <v>6895</v>
      </c>
      <c r="F17" s="83">
        <f t="shared" si="2"/>
        <v>7021</v>
      </c>
      <c r="G17" s="83">
        <f t="shared" si="3"/>
        <v>7148</v>
      </c>
    </row>
    <row r="18" spans="1:7" x14ac:dyDescent="0.35">
      <c r="A18" s="66">
        <f>'Bachelor Teacher "A"'!A18</f>
        <v>15</v>
      </c>
      <c r="B18" s="83">
        <f>'Daily Guidance'!B18</f>
        <v>6350</v>
      </c>
      <c r="C18" s="83">
        <f t="shared" si="0"/>
        <v>6476</v>
      </c>
      <c r="D18" s="83">
        <f t="shared" si="1"/>
        <v>6603</v>
      </c>
      <c r="E18" s="83">
        <f>'Daily Guidance'!H18</f>
        <v>7032</v>
      </c>
      <c r="F18" s="83">
        <f t="shared" si="2"/>
        <v>7158</v>
      </c>
      <c r="G18" s="83">
        <f t="shared" si="3"/>
        <v>7285</v>
      </c>
    </row>
    <row r="19" spans="1:7" x14ac:dyDescent="0.35">
      <c r="A19" s="66">
        <f>'Bachelor Teacher "A"'!A19</f>
        <v>16</v>
      </c>
      <c r="B19" s="83">
        <f>'Daily Guidance'!B19</f>
        <v>6350</v>
      </c>
      <c r="C19" s="83">
        <f t="shared" si="0"/>
        <v>6476</v>
      </c>
      <c r="D19" s="83">
        <f t="shared" si="1"/>
        <v>6603</v>
      </c>
      <c r="E19" s="83">
        <f>'Daily Guidance'!H19</f>
        <v>7032</v>
      </c>
      <c r="F19" s="83">
        <f t="shared" si="2"/>
        <v>7158</v>
      </c>
      <c r="G19" s="83">
        <f t="shared" si="3"/>
        <v>7285</v>
      </c>
    </row>
    <row r="20" spans="1:7" x14ac:dyDescent="0.35">
      <c r="A20" s="66">
        <f>'Bachelor Teacher "A"'!A20</f>
        <v>17</v>
      </c>
      <c r="B20" s="83">
        <f>'Daily Guidance'!B20</f>
        <v>6350</v>
      </c>
      <c r="C20" s="83">
        <f t="shared" si="0"/>
        <v>6476</v>
      </c>
      <c r="D20" s="83">
        <f t="shared" si="1"/>
        <v>6603</v>
      </c>
      <c r="E20" s="83">
        <f>'Daily Guidance'!H20</f>
        <v>7032</v>
      </c>
      <c r="F20" s="83">
        <f t="shared" si="2"/>
        <v>7158</v>
      </c>
      <c r="G20" s="83">
        <f t="shared" si="3"/>
        <v>7285</v>
      </c>
    </row>
    <row r="21" spans="1:7" x14ac:dyDescent="0.35">
      <c r="A21" s="66">
        <f>'Bachelor Teacher "A"'!A21</f>
        <v>18</v>
      </c>
      <c r="B21" s="83">
        <f>'Daily Guidance'!B21</f>
        <v>6350</v>
      </c>
      <c r="C21" s="83">
        <f t="shared" si="0"/>
        <v>6476</v>
      </c>
      <c r="D21" s="83">
        <f t="shared" si="1"/>
        <v>6603</v>
      </c>
      <c r="E21" s="83">
        <f>'Daily Guidance'!H21</f>
        <v>7032</v>
      </c>
      <c r="F21" s="83">
        <f t="shared" si="2"/>
        <v>7158</v>
      </c>
      <c r="G21" s="83">
        <f t="shared" si="3"/>
        <v>7285</v>
      </c>
    </row>
    <row r="22" spans="1:7" x14ac:dyDescent="0.35">
      <c r="A22" s="66">
        <f>'Bachelor Teacher "A"'!A22</f>
        <v>19</v>
      </c>
      <c r="B22" s="83">
        <f>'Daily Guidance'!B22</f>
        <v>6350</v>
      </c>
      <c r="C22" s="83">
        <f t="shared" si="0"/>
        <v>6476</v>
      </c>
      <c r="D22" s="83">
        <f t="shared" si="1"/>
        <v>6603</v>
      </c>
      <c r="E22" s="83">
        <f>'Daily Guidance'!H22</f>
        <v>7032</v>
      </c>
      <c r="F22" s="83">
        <f t="shared" si="2"/>
        <v>7158</v>
      </c>
      <c r="G22" s="83">
        <f t="shared" si="3"/>
        <v>7285</v>
      </c>
    </row>
    <row r="23" spans="1:7" x14ac:dyDescent="0.35">
      <c r="A23" s="66">
        <f>'Bachelor Teacher "A"'!A23</f>
        <v>20</v>
      </c>
      <c r="B23" s="83">
        <f>'Daily Guidance'!B23</f>
        <v>6350</v>
      </c>
      <c r="C23" s="83">
        <f t="shared" si="0"/>
        <v>6476</v>
      </c>
      <c r="D23" s="83">
        <f t="shared" si="1"/>
        <v>6603</v>
      </c>
      <c r="E23" s="83">
        <f>'Daily Guidance'!H23</f>
        <v>7032</v>
      </c>
      <c r="F23" s="83">
        <f t="shared" si="2"/>
        <v>7158</v>
      </c>
      <c r="G23" s="83">
        <f t="shared" si="3"/>
        <v>7285</v>
      </c>
    </row>
    <row r="24" spans="1:7" x14ac:dyDescent="0.35">
      <c r="A24" s="66">
        <f>'Bachelor Teacher "A"'!A24</f>
        <v>21</v>
      </c>
      <c r="B24" s="83">
        <f>'Daily Guidance'!B24</f>
        <v>6350</v>
      </c>
      <c r="C24" s="83">
        <f t="shared" si="0"/>
        <v>6476</v>
      </c>
      <c r="D24" s="83">
        <f t="shared" si="1"/>
        <v>6603</v>
      </c>
      <c r="E24" s="83">
        <f>'Daily Guidance'!H24</f>
        <v>7032</v>
      </c>
      <c r="F24" s="83">
        <f t="shared" si="2"/>
        <v>7158</v>
      </c>
      <c r="G24" s="83">
        <f t="shared" si="3"/>
        <v>7285</v>
      </c>
    </row>
    <row r="25" spans="1:7" x14ac:dyDescent="0.35">
      <c r="A25" s="66">
        <f>'Bachelor Teacher "A"'!A25</f>
        <v>22</v>
      </c>
      <c r="B25" s="83">
        <f>'Daily Guidance'!B25</f>
        <v>6350</v>
      </c>
      <c r="C25" s="83">
        <f t="shared" si="0"/>
        <v>6476</v>
      </c>
      <c r="D25" s="83">
        <f t="shared" si="1"/>
        <v>6603</v>
      </c>
      <c r="E25" s="83">
        <f>'Daily Guidance'!H25</f>
        <v>7032</v>
      </c>
      <c r="F25" s="83">
        <f t="shared" si="2"/>
        <v>7158</v>
      </c>
      <c r="G25" s="83">
        <f t="shared" si="3"/>
        <v>7285</v>
      </c>
    </row>
    <row r="26" spans="1:7" x14ac:dyDescent="0.35">
      <c r="A26" s="66">
        <f>'Bachelor Teacher "A"'!A26</f>
        <v>23</v>
      </c>
      <c r="B26" s="83">
        <f>'Daily Guidance'!B26</f>
        <v>6350</v>
      </c>
      <c r="C26" s="83">
        <f t="shared" si="0"/>
        <v>6476</v>
      </c>
      <c r="D26" s="83">
        <f t="shared" si="1"/>
        <v>6603</v>
      </c>
      <c r="E26" s="83">
        <f>'Daily Guidance'!H26</f>
        <v>7032</v>
      </c>
      <c r="F26" s="83">
        <f t="shared" si="2"/>
        <v>7158</v>
      </c>
      <c r="G26" s="83">
        <f t="shared" si="3"/>
        <v>7285</v>
      </c>
    </row>
    <row r="27" spans="1:7" x14ac:dyDescent="0.35">
      <c r="A27" s="66">
        <f>'Bachelor Teacher "A"'!A27</f>
        <v>24</v>
      </c>
      <c r="B27" s="83">
        <f>'Daily Guidance'!B27</f>
        <v>6350</v>
      </c>
      <c r="C27" s="83">
        <f t="shared" si="0"/>
        <v>6476</v>
      </c>
      <c r="D27" s="83">
        <f t="shared" si="1"/>
        <v>6603</v>
      </c>
      <c r="E27" s="83">
        <f>'Daily Guidance'!H27</f>
        <v>7032</v>
      </c>
      <c r="F27" s="83">
        <f t="shared" si="2"/>
        <v>7158</v>
      </c>
      <c r="G27" s="83">
        <f t="shared" si="3"/>
        <v>7285</v>
      </c>
    </row>
    <row r="28" spans="1:7" x14ac:dyDescent="0.35">
      <c r="A28" s="66">
        <f>'Bachelor Teacher "A"'!A28</f>
        <v>25</v>
      </c>
      <c r="B28" s="83">
        <f>'Daily Guidance'!B28</f>
        <v>6590</v>
      </c>
      <c r="C28" s="83">
        <f t="shared" si="0"/>
        <v>6716</v>
      </c>
      <c r="D28" s="83">
        <f t="shared" si="1"/>
        <v>6843</v>
      </c>
      <c r="E28" s="83">
        <f>'Daily Guidance'!H28</f>
        <v>7298</v>
      </c>
      <c r="F28" s="83">
        <f t="shared" si="2"/>
        <v>7424</v>
      </c>
      <c r="G28" s="83">
        <f t="shared" si="3"/>
        <v>7551</v>
      </c>
    </row>
    <row r="29" spans="1:7" ht="20.25" customHeight="1" x14ac:dyDescent="0.35">
      <c r="A29" s="59" t="s">
        <v>39</v>
      </c>
      <c r="B29" s="58" t="s">
        <v>38</v>
      </c>
      <c r="C29" s="58"/>
      <c r="D29" s="58"/>
      <c r="E29" s="58"/>
    </row>
    <row r="30" spans="1:7" ht="20.25" customHeight="1" x14ac:dyDescent="0.35">
      <c r="A30" s="59"/>
      <c r="B30" s="58" t="str">
        <f>'DailyRates_Teachers and IS'!B30</f>
        <v xml:space="preserve">"NBPTS" salary difference is based on the "A" (Bachelors) scale + 12% differential </v>
      </c>
      <c r="C30" s="58"/>
      <c r="D30" s="58"/>
      <c r="E30" s="58"/>
    </row>
    <row r="31" spans="1:7" ht="13.15" customHeight="1" x14ac:dyDescent="0.35">
      <c r="A31" s="58"/>
      <c r="B31" s="82" t="s">
        <v>59</v>
      </c>
      <c r="C31" s="58"/>
      <c r="D31" s="58"/>
      <c r="E31" s="58"/>
    </row>
    <row r="32" spans="1:7" ht="17.5" thickBot="1" x14ac:dyDescent="0.45">
      <c r="A32" s="111" t="s">
        <v>75</v>
      </c>
    </row>
    <row r="33" ht="16" thickTop="1" x14ac:dyDescent="0.35"/>
  </sheetData>
  <sheetProtection formatCells="0" formatColumns="0" formatRows="0"/>
  <printOptions horizontalCentered="1" verticalCentered="1"/>
  <pageMargins left="0.48" right="0.19" top="0.25" bottom="0.18" header="0.2" footer="0.17"/>
  <pageSetup scale="90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0417-5244-4783-A3B2-1F8D93398FAF}">
  <sheetPr>
    <pageSetUpPr fitToPage="1"/>
  </sheetPr>
  <dimension ref="A1:X68"/>
  <sheetViews>
    <sheetView topLeftCell="A10" workbookViewId="0">
      <selection activeCell="I14" sqref="I14"/>
    </sheetView>
  </sheetViews>
  <sheetFormatPr defaultColWidth="10.26953125" defaultRowHeight="15.5" x14ac:dyDescent="0.35"/>
  <cols>
    <col min="1" max="1" width="12.1796875" style="24" customWidth="1"/>
    <col min="2" max="2" width="10.7265625" style="24" customWidth="1"/>
    <col min="3" max="3" width="10.26953125" style="24" customWidth="1"/>
    <col min="4" max="4" width="11" style="24" customWidth="1"/>
    <col min="5" max="5" width="11.7265625" style="24" customWidth="1"/>
    <col min="6" max="6" width="6.7265625" style="24" customWidth="1"/>
    <col min="7" max="7" width="13.1796875" style="24" customWidth="1"/>
    <col min="8" max="8" width="10.453125" style="24" customWidth="1"/>
    <col min="9" max="9" width="10" style="24" customWidth="1"/>
    <col min="10" max="10" width="11.1796875" style="24" customWidth="1"/>
    <col min="11" max="11" width="12.1796875" style="24" customWidth="1"/>
    <col min="12" max="12" width="9" style="24" customWidth="1"/>
    <col min="13" max="13" width="10.26953125" style="24" customWidth="1"/>
    <col min="14" max="14" width="15.81640625" style="24" customWidth="1"/>
    <col min="15" max="15" width="21" style="24" customWidth="1"/>
    <col min="16" max="16" width="10.7265625" style="91" customWidth="1"/>
    <col min="17" max="19" width="9" style="91" customWidth="1"/>
    <col min="20" max="20" width="3.26953125" style="24" customWidth="1"/>
    <col min="21" max="21" width="10.7265625" style="91" bestFit="1" customWidth="1"/>
    <col min="22" max="23" width="10.26953125" style="91" bestFit="1" customWidth="1"/>
    <col min="24" max="24" width="10.26953125" style="91"/>
    <col min="25" max="16384" width="10.26953125" style="24"/>
  </cols>
  <sheetData>
    <row r="1" spans="1:24" ht="39.5" thickBot="1" x14ac:dyDescent="0.5">
      <c r="A1" s="99" t="s">
        <v>90</v>
      </c>
      <c r="B1" s="107"/>
      <c r="C1" s="53"/>
      <c r="D1" s="53"/>
      <c r="E1" s="53"/>
      <c r="G1" s="110" t="s">
        <v>91</v>
      </c>
      <c r="H1" s="108"/>
      <c r="I1" s="109"/>
      <c r="J1" s="109"/>
      <c r="K1" s="109"/>
      <c r="P1" s="94"/>
      <c r="Q1" s="94"/>
      <c r="R1" s="94"/>
      <c r="S1" s="94"/>
      <c r="T1" s="95"/>
      <c r="U1" s="94" t="s">
        <v>73</v>
      </c>
      <c r="V1" s="94" t="s">
        <v>73</v>
      </c>
      <c r="W1" s="94" t="s">
        <v>73</v>
      </c>
      <c r="X1" s="94" t="s">
        <v>73</v>
      </c>
    </row>
    <row r="2" spans="1:24" ht="41.25" customHeight="1" thickTop="1" x14ac:dyDescent="0.35">
      <c r="A2" s="66" t="s">
        <v>42</v>
      </c>
      <c r="B2" s="66" t="s">
        <v>31</v>
      </c>
      <c r="C2" s="66" t="s">
        <v>72</v>
      </c>
      <c r="D2" s="66" t="s">
        <v>56</v>
      </c>
      <c r="E2" s="66" t="s">
        <v>55</v>
      </c>
      <c r="F2" s="66"/>
      <c r="G2" s="66" t="s">
        <v>42</v>
      </c>
      <c r="H2" s="66" t="s">
        <v>31</v>
      </c>
      <c r="I2" s="66" t="s">
        <v>72</v>
      </c>
      <c r="J2" s="66" t="s">
        <v>56</v>
      </c>
      <c r="K2" s="66" t="s">
        <v>55</v>
      </c>
      <c r="P2" s="94" t="s">
        <v>71</v>
      </c>
      <c r="Q2" s="94" t="s">
        <v>71</v>
      </c>
      <c r="R2" s="94" t="s">
        <v>71</v>
      </c>
      <c r="S2" s="94" t="s">
        <v>71</v>
      </c>
      <c r="T2" s="95"/>
      <c r="U2" s="94" t="s">
        <v>71</v>
      </c>
      <c r="V2" s="94" t="s">
        <v>71</v>
      </c>
      <c r="W2" s="94" t="s">
        <v>71</v>
      </c>
      <c r="X2" s="94" t="s">
        <v>71</v>
      </c>
    </row>
    <row r="3" spans="1:24" x14ac:dyDescent="0.35">
      <c r="A3" s="66">
        <v>0</v>
      </c>
      <c r="B3" s="81">
        <v>5380</v>
      </c>
      <c r="C3" s="81">
        <v>250.23</v>
      </c>
      <c r="D3" s="81">
        <v>256.08999999999997</v>
      </c>
      <c r="E3" s="81">
        <v>262</v>
      </c>
      <c r="F3" s="75"/>
      <c r="G3" s="66">
        <v>0</v>
      </c>
      <c r="H3" s="75" t="s">
        <v>60</v>
      </c>
      <c r="I3" s="75" t="s">
        <v>60</v>
      </c>
      <c r="J3" s="75" t="s">
        <v>60</v>
      </c>
      <c r="K3" s="75" t="s">
        <v>60</v>
      </c>
      <c r="P3" s="92">
        <f>+B3-'Master Teacher "M"'!B3</f>
        <v>100</v>
      </c>
      <c r="Q3" s="92">
        <f>+C3-'DailyRates_Teachers and IS'!F3</f>
        <v>4.6499999999999773</v>
      </c>
      <c r="R3" s="92">
        <f>+D3-'DailyRates_Teachers and IS'!J3</f>
        <v>4.6499999999999773</v>
      </c>
      <c r="S3" s="92">
        <f>+E3-'DailyRates_Teachers and IS'!N3</f>
        <v>4.6499999999999773</v>
      </c>
      <c r="T3" s="93"/>
      <c r="U3" s="92"/>
      <c r="V3" s="92"/>
      <c r="W3" s="92"/>
      <c r="X3" s="92"/>
    </row>
    <row r="4" spans="1:24" x14ac:dyDescent="0.35">
      <c r="A4" s="66">
        <v>1</v>
      </c>
      <c r="B4" s="81">
        <v>5408</v>
      </c>
      <c r="C4" s="81">
        <v>251.53</v>
      </c>
      <c r="D4" s="81">
        <v>257.39999999999998</v>
      </c>
      <c r="E4" s="81">
        <v>263.3</v>
      </c>
      <c r="F4" s="75"/>
      <c r="G4" s="66">
        <v>1</v>
      </c>
      <c r="H4" s="75" t="s">
        <v>60</v>
      </c>
      <c r="I4" s="75" t="s">
        <v>60</v>
      </c>
      <c r="J4" s="75" t="s">
        <v>60</v>
      </c>
      <c r="K4" s="75" t="s">
        <v>60</v>
      </c>
      <c r="P4" s="92">
        <f>+B4-'Master Teacher "M"'!B4</f>
        <v>100</v>
      </c>
      <c r="Q4" s="92">
        <f>+C4-'DailyRates_Teachers and IS'!F4</f>
        <v>4.6500000000000057</v>
      </c>
      <c r="R4" s="92">
        <f>+D4-'DailyRates_Teachers and IS'!J4</f>
        <v>4.6599999999999682</v>
      </c>
      <c r="S4" s="92">
        <f>+E4-'DailyRates_Teachers and IS'!N4</f>
        <v>4.6500000000000341</v>
      </c>
      <c r="T4" s="93"/>
      <c r="U4" s="92"/>
      <c r="V4" s="92"/>
      <c r="W4" s="92"/>
      <c r="X4" s="92"/>
    </row>
    <row r="5" spans="1:24" x14ac:dyDescent="0.35">
      <c r="A5" s="66">
        <v>2</v>
      </c>
      <c r="B5" s="81">
        <v>5435</v>
      </c>
      <c r="C5" s="81">
        <v>252.79</v>
      </c>
      <c r="D5" s="81">
        <v>258.64999999999998</v>
      </c>
      <c r="E5" s="81">
        <v>264.56</v>
      </c>
      <c r="F5" s="75"/>
      <c r="G5" s="66">
        <v>2</v>
      </c>
      <c r="H5" s="75" t="s">
        <v>60</v>
      </c>
      <c r="I5" s="75" t="s">
        <v>60</v>
      </c>
      <c r="J5" s="75" t="s">
        <v>60</v>
      </c>
      <c r="K5" s="75" t="s">
        <v>60</v>
      </c>
      <c r="P5" s="92">
        <f>+B5-'Master Teacher "M"'!B5</f>
        <v>100</v>
      </c>
      <c r="Q5" s="92">
        <f>+C5-'DailyRates_Teachers and IS'!F5</f>
        <v>4.6500000000000057</v>
      </c>
      <c r="R5" s="92">
        <f>+D5-'DailyRates_Teachers and IS'!J5</f>
        <v>4.6499999999999773</v>
      </c>
      <c r="S5" s="92">
        <f>+E5-'DailyRates_Teachers and IS'!N5</f>
        <v>4.6499999999999773</v>
      </c>
      <c r="T5" s="93"/>
      <c r="U5" s="92"/>
      <c r="V5" s="92"/>
      <c r="W5" s="92"/>
      <c r="X5" s="92"/>
    </row>
    <row r="6" spans="1:24" x14ac:dyDescent="0.35">
      <c r="A6" s="66">
        <v>3</v>
      </c>
      <c r="B6" s="81">
        <v>5463</v>
      </c>
      <c r="C6" s="81">
        <v>254.09</v>
      </c>
      <c r="D6" s="81">
        <v>259.95</v>
      </c>
      <c r="E6" s="81">
        <v>265.86</v>
      </c>
      <c r="F6" s="75"/>
      <c r="G6" s="66">
        <v>3</v>
      </c>
      <c r="H6" s="81">
        <v>6048</v>
      </c>
      <c r="I6" s="81">
        <v>281.3</v>
      </c>
      <c r="J6" s="81">
        <v>287.16000000000003</v>
      </c>
      <c r="K6" s="81">
        <v>293.07</v>
      </c>
      <c r="P6" s="92">
        <f>+B6-'Master Teacher "M"'!B6</f>
        <v>100</v>
      </c>
      <c r="Q6" s="92">
        <f>+C6-'DailyRates_Teachers and IS'!F6</f>
        <v>4.6500000000000057</v>
      </c>
      <c r="R6" s="92">
        <f>+D6-'DailyRates_Teachers and IS'!J6</f>
        <v>4.6499999999999773</v>
      </c>
      <c r="S6" s="92">
        <f>+E6-'DailyRates_Teachers and IS'!N6</f>
        <v>4.6500000000000341</v>
      </c>
      <c r="T6" s="93"/>
      <c r="U6" s="92">
        <f>+H6-'Master Teacher "M"'!F6</f>
        <v>100</v>
      </c>
      <c r="V6" s="92">
        <f>+I6-'DailyRates_Teachers and IS'!G6</f>
        <v>4.6500000000000341</v>
      </c>
      <c r="W6" s="92">
        <f>+J6-'DailyRates_Teachers and IS'!K6</f>
        <v>4.6500000000000341</v>
      </c>
      <c r="X6" s="92">
        <f>+K6-'DailyRates_Teachers and IS'!O6</f>
        <v>4.6499999999999773</v>
      </c>
    </row>
    <row r="7" spans="1:24" x14ac:dyDescent="0.35">
      <c r="A7" s="66">
        <v>4</v>
      </c>
      <c r="B7" s="81">
        <v>5490</v>
      </c>
      <c r="C7" s="81">
        <v>255.35</v>
      </c>
      <c r="D7" s="81">
        <v>261.20999999999998</v>
      </c>
      <c r="E7" s="81">
        <v>267.12</v>
      </c>
      <c r="F7" s="75"/>
      <c r="G7" s="66">
        <v>4</v>
      </c>
      <c r="H7" s="81">
        <v>6078</v>
      </c>
      <c r="I7" s="81">
        <v>282.7</v>
      </c>
      <c r="J7" s="81">
        <v>288.56</v>
      </c>
      <c r="K7" s="81">
        <v>294.47000000000003</v>
      </c>
      <c r="P7" s="92">
        <f>+B7-'Master Teacher "M"'!B7</f>
        <v>100</v>
      </c>
      <c r="Q7" s="92">
        <f>+C7-'DailyRates_Teachers and IS'!F7</f>
        <v>4.6500000000000057</v>
      </c>
      <c r="R7" s="92">
        <f>+D7-'DailyRates_Teachers and IS'!J7</f>
        <v>4.6499999999999773</v>
      </c>
      <c r="S7" s="92">
        <f>+E7-'DailyRates_Teachers and IS'!N7</f>
        <v>4.6499999999999773</v>
      </c>
      <c r="T7" s="93"/>
      <c r="U7" s="92">
        <f>+H7-'Master Teacher "M"'!F7</f>
        <v>100</v>
      </c>
      <c r="V7" s="92">
        <f>+I7-'DailyRates_Teachers and IS'!G7</f>
        <v>4.6499999999999773</v>
      </c>
      <c r="W7" s="92">
        <f>+J7-'DailyRates_Teachers and IS'!K7</f>
        <v>4.6499999999999773</v>
      </c>
      <c r="X7" s="92">
        <f>+K7-'DailyRates_Teachers and IS'!O7</f>
        <v>4.660000000000025</v>
      </c>
    </row>
    <row r="8" spans="1:24" x14ac:dyDescent="0.35">
      <c r="A8" s="66">
        <v>5</v>
      </c>
      <c r="B8" s="81">
        <v>5545</v>
      </c>
      <c r="C8" s="81">
        <v>257.91000000000003</v>
      </c>
      <c r="D8" s="81">
        <v>263.77</v>
      </c>
      <c r="E8" s="81">
        <v>269.67</v>
      </c>
      <c r="F8" s="75"/>
      <c r="G8" s="66">
        <v>5</v>
      </c>
      <c r="H8" s="81">
        <v>6139</v>
      </c>
      <c r="I8" s="81">
        <v>285.52999999999997</v>
      </c>
      <c r="J8" s="81">
        <v>291.39999999999998</v>
      </c>
      <c r="K8" s="81">
        <v>297.3</v>
      </c>
      <c r="P8" s="92">
        <f>+B8-'Master Teacher "M"'!B8</f>
        <v>100</v>
      </c>
      <c r="Q8" s="92">
        <f>+C8-'DailyRates_Teachers and IS'!F8</f>
        <v>4.6500000000000341</v>
      </c>
      <c r="R8" s="92">
        <f>+D8-'DailyRates_Teachers and IS'!J8</f>
        <v>4.6499999999999773</v>
      </c>
      <c r="S8" s="92">
        <f>+E8-'DailyRates_Teachers and IS'!N8</f>
        <v>4.6500000000000341</v>
      </c>
      <c r="T8" s="93"/>
      <c r="U8" s="92">
        <f>+H8-'Master Teacher "M"'!F8</f>
        <v>100</v>
      </c>
      <c r="V8" s="92">
        <f>+I8-'DailyRates_Teachers and IS'!G8</f>
        <v>4.6499999999999773</v>
      </c>
      <c r="W8" s="92">
        <f>+J8-'DailyRates_Teachers and IS'!K8</f>
        <v>4.6599999999999682</v>
      </c>
      <c r="X8" s="92">
        <f>+K8-'DailyRates_Teachers and IS'!O8</f>
        <v>4.6500000000000341</v>
      </c>
    </row>
    <row r="9" spans="1:24" x14ac:dyDescent="0.35">
      <c r="A9" s="66">
        <v>6</v>
      </c>
      <c r="B9" s="81">
        <v>5600</v>
      </c>
      <c r="C9" s="81">
        <v>260.47000000000003</v>
      </c>
      <c r="D9" s="81">
        <v>266.33</v>
      </c>
      <c r="E9" s="81">
        <v>272.23</v>
      </c>
      <c r="F9" s="75"/>
      <c r="G9" s="66">
        <v>6</v>
      </c>
      <c r="H9" s="81">
        <v>6200</v>
      </c>
      <c r="I9" s="81">
        <v>288.37</v>
      </c>
      <c r="J9" s="81">
        <v>294.23</v>
      </c>
      <c r="K9" s="81">
        <v>300.14</v>
      </c>
      <c r="P9" s="92">
        <f>+B9-'Master Teacher "M"'!B9</f>
        <v>100</v>
      </c>
      <c r="Q9" s="92">
        <f>+C9-'DailyRates_Teachers and IS'!F9</f>
        <v>4.660000000000025</v>
      </c>
      <c r="R9" s="92">
        <f>+D9-'DailyRates_Teachers and IS'!J9</f>
        <v>4.6599999999999682</v>
      </c>
      <c r="S9" s="92">
        <f>+E9-'DailyRates_Teachers and IS'!N9</f>
        <v>4.6500000000000341</v>
      </c>
      <c r="T9" s="93"/>
      <c r="U9" s="92">
        <f>+H9-'Master Teacher "M"'!F9</f>
        <v>100</v>
      </c>
      <c r="V9" s="92">
        <f>+I9-'DailyRates_Teachers and IS'!G9</f>
        <v>4.6499999999999773</v>
      </c>
      <c r="W9" s="92">
        <f>+J9-'DailyRates_Teachers and IS'!K9</f>
        <v>4.6500000000000341</v>
      </c>
      <c r="X9" s="92">
        <f>+K9-'DailyRates_Teachers and IS'!O9</f>
        <v>4.6499999999999773</v>
      </c>
    </row>
    <row r="10" spans="1:24" x14ac:dyDescent="0.35">
      <c r="A10" s="66">
        <v>7</v>
      </c>
      <c r="B10" s="81">
        <v>5655</v>
      </c>
      <c r="C10" s="81">
        <v>263.02</v>
      </c>
      <c r="D10" s="81">
        <v>268.88</v>
      </c>
      <c r="E10" s="81">
        <v>274.79000000000002</v>
      </c>
      <c r="F10" s="75"/>
      <c r="G10" s="66">
        <v>7</v>
      </c>
      <c r="H10" s="81">
        <v>6261</v>
      </c>
      <c r="I10" s="81">
        <v>291.20999999999998</v>
      </c>
      <c r="J10" s="81">
        <v>297.07</v>
      </c>
      <c r="K10" s="81">
        <v>302.98</v>
      </c>
      <c r="P10" s="92">
        <f>+B10-'Master Teacher "M"'!B10</f>
        <v>100</v>
      </c>
      <c r="Q10" s="92">
        <f>+C10-'DailyRates_Teachers and IS'!F10</f>
        <v>4.6499999999999773</v>
      </c>
      <c r="R10" s="92">
        <f>+D10-'DailyRates_Teachers and IS'!J10</f>
        <v>4.6499999999999773</v>
      </c>
      <c r="S10" s="92">
        <f>+E10-'DailyRates_Teachers and IS'!N10</f>
        <v>4.6500000000000341</v>
      </c>
      <c r="T10" s="93"/>
      <c r="U10" s="92">
        <f>+H10-'Master Teacher "M"'!F10</f>
        <v>100</v>
      </c>
      <c r="V10" s="92">
        <f>+I10-'DailyRates_Teachers and IS'!G10</f>
        <v>4.6499999999999773</v>
      </c>
      <c r="W10" s="92">
        <f>+J10-'DailyRates_Teachers and IS'!K10</f>
        <v>4.6499999999999773</v>
      </c>
      <c r="X10" s="92">
        <f>+K10-'DailyRates_Teachers and IS'!O10</f>
        <v>4.6500000000000341</v>
      </c>
    </row>
    <row r="11" spans="1:24" x14ac:dyDescent="0.35">
      <c r="A11" s="66">
        <v>8</v>
      </c>
      <c r="B11" s="81">
        <v>5710</v>
      </c>
      <c r="C11" s="81">
        <v>265.58</v>
      </c>
      <c r="D11" s="81">
        <v>271.44</v>
      </c>
      <c r="E11" s="81">
        <v>277.35000000000002</v>
      </c>
      <c r="F11" s="75"/>
      <c r="G11" s="66">
        <v>8</v>
      </c>
      <c r="H11" s="81">
        <v>6322</v>
      </c>
      <c r="I11" s="81">
        <v>294.05</v>
      </c>
      <c r="J11" s="81">
        <v>299.91000000000003</v>
      </c>
      <c r="K11" s="81">
        <v>305.81</v>
      </c>
      <c r="P11" s="92">
        <f>+B11-'Master Teacher "M"'!B11</f>
        <v>100</v>
      </c>
      <c r="Q11" s="92">
        <f>+C11-'DailyRates_Teachers and IS'!F11</f>
        <v>4.6499999999999773</v>
      </c>
      <c r="R11" s="92">
        <f>+D11-'DailyRates_Teachers and IS'!J11</f>
        <v>4.6499999999999773</v>
      </c>
      <c r="S11" s="92">
        <f>+E11-'DailyRates_Teachers and IS'!N11</f>
        <v>4.6500000000000341</v>
      </c>
      <c r="T11" s="93"/>
      <c r="U11" s="92">
        <f>+H11-'Master Teacher "M"'!F11</f>
        <v>100</v>
      </c>
      <c r="V11" s="92">
        <f>+I11-'DailyRates_Teachers and IS'!G11</f>
        <v>4.6500000000000341</v>
      </c>
      <c r="W11" s="92">
        <f>+J11-'DailyRates_Teachers and IS'!K11</f>
        <v>4.6500000000000341</v>
      </c>
      <c r="X11" s="92">
        <f>+K11-'DailyRates_Teachers and IS'!O11</f>
        <v>4.6499999999999773</v>
      </c>
    </row>
    <row r="12" spans="1:24" x14ac:dyDescent="0.35">
      <c r="A12" s="66">
        <v>9</v>
      </c>
      <c r="B12" s="81">
        <v>5765</v>
      </c>
      <c r="C12" s="81">
        <v>268.14</v>
      </c>
      <c r="D12" s="81">
        <v>274</v>
      </c>
      <c r="E12" s="81">
        <v>279.91000000000003</v>
      </c>
      <c r="F12" s="75"/>
      <c r="G12" s="66">
        <v>9</v>
      </c>
      <c r="H12" s="81">
        <v>6383</v>
      </c>
      <c r="I12" s="81">
        <v>296.88</v>
      </c>
      <c r="J12" s="81">
        <v>302.74</v>
      </c>
      <c r="K12" s="81">
        <v>308.64999999999998</v>
      </c>
      <c r="P12" s="92">
        <f>+B12-'Master Teacher "M"'!B12</f>
        <v>100</v>
      </c>
      <c r="Q12" s="92">
        <f>+C12-'DailyRates_Teachers and IS'!F12</f>
        <v>4.6499999999999773</v>
      </c>
      <c r="R12" s="92">
        <f>+D12-'DailyRates_Teachers and IS'!J12</f>
        <v>4.6499999999999773</v>
      </c>
      <c r="S12" s="92">
        <f>+E12-'DailyRates_Teachers and IS'!N12</f>
        <v>4.6500000000000341</v>
      </c>
      <c r="T12" s="93"/>
      <c r="U12" s="92">
        <f>+H12-'Master Teacher "M"'!F12</f>
        <v>100</v>
      </c>
      <c r="V12" s="92">
        <f>+I12-'DailyRates_Teachers and IS'!G12</f>
        <v>4.6499999999999773</v>
      </c>
      <c r="W12" s="92">
        <f>+J12-'DailyRates_Teachers and IS'!K12</f>
        <v>4.6500000000000341</v>
      </c>
      <c r="X12" s="92">
        <f>+K12-'DailyRates_Teachers and IS'!O12</f>
        <v>4.6499999999999773</v>
      </c>
    </row>
    <row r="13" spans="1:24" x14ac:dyDescent="0.35">
      <c r="A13" s="66">
        <v>10</v>
      </c>
      <c r="B13" s="81">
        <v>5945</v>
      </c>
      <c r="C13" s="81">
        <v>276.51</v>
      </c>
      <c r="D13" s="81">
        <v>282.37</v>
      </c>
      <c r="E13" s="81">
        <v>288.27999999999997</v>
      </c>
      <c r="F13" s="75"/>
      <c r="G13" s="66">
        <v>10</v>
      </c>
      <c r="H13" s="81">
        <v>6583</v>
      </c>
      <c r="I13" s="81">
        <v>306.19</v>
      </c>
      <c r="J13" s="81">
        <v>312.05</v>
      </c>
      <c r="K13" s="81">
        <v>317.95</v>
      </c>
      <c r="P13" s="92">
        <f>+B13-'Master Teacher "M"'!B13</f>
        <v>100</v>
      </c>
      <c r="Q13" s="92">
        <f>+C13-'DailyRates_Teachers and IS'!F13</f>
        <v>4.6499999999999773</v>
      </c>
      <c r="R13" s="92">
        <f>+D13-'DailyRates_Teachers and IS'!J13</f>
        <v>4.6499999999999773</v>
      </c>
      <c r="S13" s="92">
        <f>+E13-'DailyRates_Teachers and IS'!N13</f>
        <v>4.6499999999999773</v>
      </c>
      <c r="T13" s="93"/>
      <c r="U13" s="92">
        <f>+H13-'Master Teacher "M"'!F13</f>
        <v>100</v>
      </c>
      <c r="V13" s="92">
        <f>+I13-'DailyRates_Teachers and IS'!G13</f>
        <v>4.660000000000025</v>
      </c>
      <c r="W13" s="92">
        <f>+J13-'DailyRates_Teachers and IS'!K13</f>
        <v>4.6500000000000341</v>
      </c>
      <c r="X13" s="92">
        <f>+K13-'DailyRates_Teachers and IS'!O13</f>
        <v>4.6499999999999773</v>
      </c>
    </row>
    <row r="14" spans="1:24" x14ac:dyDescent="0.35">
      <c r="A14" s="66">
        <v>11</v>
      </c>
      <c r="B14" s="81">
        <v>6002</v>
      </c>
      <c r="C14" s="81">
        <v>279.16000000000003</v>
      </c>
      <c r="D14" s="81">
        <v>285.02</v>
      </c>
      <c r="E14" s="81">
        <v>290.93</v>
      </c>
      <c r="F14" s="75"/>
      <c r="G14" s="66">
        <v>11</v>
      </c>
      <c r="H14" s="81">
        <v>6646</v>
      </c>
      <c r="I14" s="81">
        <v>309.12</v>
      </c>
      <c r="J14" s="81">
        <v>314.98</v>
      </c>
      <c r="K14" s="81">
        <v>320.88</v>
      </c>
      <c r="P14" s="92">
        <f>+B14-'Master Teacher "M"'!B14</f>
        <v>100</v>
      </c>
      <c r="Q14" s="92">
        <f>+C14-'DailyRates_Teachers and IS'!F14</f>
        <v>4.6500000000000341</v>
      </c>
      <c r="R14" s="92">
        <f>+D14-'DailyRates_Teachers and IS'!J14</f>
        <v>4.6499999999999773</v>
      </c>
      <c r="S14" s="92">
        <f>+E14-'DailyRates_Teachers and IS'!N14</f>
        <v>4.6500000000000341</v>
      </c>
      <c r="T14" s="93"/>
      <c r="U14" s="92">
        <f>+H14-'Master Teacher "M"'!F14</f>
        <v>100</v>
      </c>
      <c r="V14" s="92">
        <f>+I14-'DailyRates_Teachers and IS'!G14</f>
        <v>4.6499999999999773</v>
      </c>
      <c r="W14" s="92">
        <f>+J14-'DailyRates_Teachers and IS'!K14</f>
        <v>4.6500000000000341</v>
      </c>
      <c r="X14" s="92">
        <f>+K14-'DailyRates_Teachers and IS'!O14</f>
        <v>4.6499999999999773</v>
      </c>
    </row>
    <row r="15" spans="1:24" x14ac:dyDescent="0.35">
      <c r="A15" s="66">
        <v>12</v>
      </c>
      <c r="B15" s="81">
        <v>6058</v>
      </c>
      <c r="C15" s="81">
        <v>281.77</v>
      </c>
      <c r="D15" s="81">
        <v>287.63</v>
      </c>
      <c r="E15" s="81">
        <v>293.52999999999997</v>
      </c>
      <c r="F15" s="75"/>
      <c r="G15" s="66">
        <v>12</v>
      </c>
      <c r="H15" s="81">
        <v>6708</v>
      </c>
      <c r="I15" s="81">
        <v>312</v>
      </c>
      <c r="J15" s="81">
        <v>317.86</v>
      </c>
      <c r="K15" s="81">
        <v>323.77</v>
      </c>
      <c r="P15" s="92">
        <f>+B15-'Master Teacher "M"'!B15</f>
        <v>100</v>
      </c>
      <c r="Q15" s="92">
        <f>+C15-'DailyRates_Teachers and IS'!F15</f>
        <v>4.6499999999999773</v>
      </c>
      <c r="R15" s="92">
        <f>+D15-'DailyRates_Teachers and IS'!J15</f>
        <v>4.6499999999999773</v>
      </c>
      <c r="S15" s="92">
        <f>+E15-'DailyRates_Teachers and IS'!N15</f>
        <v>4.6499999999999773</v>
      </c>
      <c r="T15" s="93"/>
      <c r="U15" s="92">
        <f>+H15-'Master Teacher "M"'!F15</f>
        <v>100</v>
      </c>
      <c r="V15" s="92">
        <f>+I15-'DailyRates_Teachers and IS'!G15</f>
        <v>4.6499999999999773</v>
      </c>
      <c r="W15" s="92">
        <f>+J15-'DailyRates_Teachers and IS'!K15</f>
        <v>4.6500000000000341</v>
      </c>
      <c r="X15" s="92">
        <f>+K15-'DailyRates_Teachers and IS'!O15</f>
        <v>4.6499999999999773</v>
      </c>
    </row>
    <row r="16" spans="1:24" x14ac:dyDescent="0.35">
      <c r="A16" s="66">
        <v>13</v>
      </c>
      <c r="B16" s="81">
        <v>6114</v>
      </c>
      <c r="C16" s="81">
        <v>284.37</v>
      </c>
      <c r="D16" s="81">
        <v>290.23</v>
      </c>
      <c r="E16" s="81">
        <v>296.14</v>
      </c>
      <c r="F16" s="75"/>
      <c r="G16" s="66">
        <v>13</v>
      </c>
      <c r="H16" s="81">
        <v>6770</v>
      </c>
      <c r="I16" s="81">
        <v>314.88</v>
      </c>
      <c r="J16" s="81">
        <v>320.74</v>
      </c>
      <c r="K16" s="81">
        <v>326.64999999999998</v>
      </c>
      <c r="P16" s="92">
        <f>+B16-'Master Teacher "M"'!B16</f>
        <v>100</v>
      </c>
      <c r="Q16" s="92">
        <f>+C16-'DailyRates_Teachers and IS'!F16</f>
        <v>4.6499999999999773</v>
      </c>
      <c r="R16" s="92">
        <f>+D16-'DailyRates_Teachers and IS'!J16</f>
        <v>4.6500000000000341</v>
      </c>
      <c r="S16" s="92">
        <f>+E16-'DailyRates_Teachers and IS'!N16</f>
        <v>4.6499999999999773</v>
      </c>
      <c r="T16" s="93"/>
      <c r="U16" s="92">
        <f>+H16-'Master Teacher "M"'!F16</f>
        <v>100</v>
      </c>
      <c r="V16" s="92">
        <f>+I16-'DailyRates_Teachers and IS'!G16</f>
        <v>4.6499999999999773</v>
      </c>
      <c r="W16" s="92">
        <f>+J16-'DailyRates_Teachers and IS'!K16</f>
        <v>4.6500000000000341</v>
      </c>
      <c r="X16" s="92">
        <f>+K16-'DailyRates_Teachers and IS'!O16</f>
        <v>4.6499999999999773</v>
      </c>
    </row>
    <row r="17" spans="1:24" x14ac:dyDescent="0.35">
      <c r="A17" s="66">
        <v>14</v>
      </c>
      <c r="B17" s="81">
        <v>6227</v>
      </c>
      <c r="C17" s="81">
        <v>289.63</v>
      </c>
      <c r="D17" s="81">
        <v>295.49</v>
      </c>
      <c r="E17" s="81">
        <v>301.39999999999998</v>
      </c>
      <c r="F17" s="75"/>
      <c r="G17" s="66">
        <v>14</v>
      </c>
      <c r="H17" s="81">
        <v>6895</v>
      </c>
      <c r="I17" s="81">
        <v>320.7</v>
      </c>
      <c r="J17" s="81">
        <v>326.56</v>
      </c>
      <c r="K17" s="81">
        <v>332.47</v>
      </c>
      <c r="P17" s="92">
        <f>+B17-'Master Teacher "M"'!B17</f>
        <v>100</v>
      </c>
      <c r="Q17" s="92">
        <f>+C17-'DailyRates_Teachers and IS'!F17</f>
        <v>4.6499999999999773</v>
      </c>
      <c r="R17" s="92">
        <f>+D17-'DailyRates_Teachers and IS'!J17</f>
        <v>4.6500000000000341</v>
      </c>
      <c r="S17" s="92">
        <f>+E17-'DailyRates_Teachers and IS'!N17</f>
        <v>4.6599999999999682</v>
      </c>
      <c r="T17" s="93"/>
      <c r="U17" s="92">
        <f>+H17-'Master Teacher "M"'!F17</f>
        <v>100</v>
      </c>
      <c r="V17" s="92">
        <f>+I17-'DailyRates_Teachers and IS'!G17</f>
        <v>4.6499999999999773</v>
      </c>
      <c r="W17" s="92">
        <f>+J17-'DailyRates_Teachers and IS'!K17</f>
        <v>4.6499999999999773</v>
      </c>
      <c r="X17" s="92">
        <f>+K17-'DailyRates_Teachers and IS'!O17</f>
        <v>4.660000000000025</v>
      </c>
    </row>
    <row r="18" spans="1:24" x14ac:dyDescent="0.35">
      <c r="A18" s="66">
        <v>15</v>
      </c>
      <c r="B18" s="81">
        <v>6350</v>
      </c>
      <c r="C18" s="81">
        <v>295.35000000000002</v>
      </c>
      <c r="D18" s="81">
        <v>301.20999999999998</v>
      </c>
      <c r="E18" s="81">
        <v>307.12</v>
      </c>
      <c r="F18" s="75"/>
      <c r="G18" s="66">
        <v>15</v>
      </c>
      <c r="H18" s="81">
        <v>7032</v>
      </c>
      <c r="I18" s="81">
        <v>327.07</v>
      </c>
      <c r="J18" s="81">
        <v>332.93</v>
      </c>
      <c r="K18" s="81">
        <v>338.84</v>
      </c>
      <c r="P18" s="92">
        <f>+B18-'Master Teacher "M"'!B18</f>
        <v>100</v>
      </c>
      <c r="Q18" s="92">
        <f>+C18-'DailyRates_Teachers and IS'!F18</f>
        <v>4.6500000000000341</v>
      </c>
      <c r="R18" s="92">
        <f>+D18-'DailyRates_Teachers and IS'!J18</f>
        <v>4.6499999999999773</v>
      </c>
      <c r="S18" s="92">
        <f>+E18-'DailyRates_Teachers and IS'!N18</f>
        <v>4.6499999999999773</v>
      </c>
      <c r="T18" s="93"/>
      <c r="U18" s="92">
        <f>+H18-'Master Teacher "M"'!F18</f>
        <v>100</v>
      </c>
      <c r="V18" s="92">
        <f>+I18-'DailyRates_Teachers and IS'!G18</f>
        <v>4.6499999999999773</v>
      </c>
      <c r="W18" s="92">
        <f>+J18-'DailyRates_Teachers and IS'!K18</f>
        <v>4.6500000000000341</v>
      </c>
      <c r="X18" s="92">
        <f>+K18-'DailyRates_Teachers and IS'!O18</f>
        <v>4.6499999999999773</v>
      </c>
    </row>
    <row r="19" spans="1:24" x14ac:dyDescent="0.35">
      <c r="A19" s="66">
        <v>16</v>
      </c>
      <c r="B19" s="81">
        <v>6350</v>
      </c>
      <c r="C19" s="81">
        <v>295.35000000000002</v>
      </c>
      <c r="D19" s="81">
        <v>301.20999999999998</v>
      </c>
      <c r="E19" s="81">
        <v>307.12</v>
      </c>
      <c r="F19" s="75"/>
      <c r="G19" s="66">
        <v>16</v>
      </c>
      <c r="H19" s="81">
        <v>7032</v>
      </c>
      <c r="I19" s="81">
        <v>327.07</v>
      </c>
      <c r="J19" s="81">
        <v>332.93</v>
      </c>
      <c r="K19" s="81">
        <v>338.84</v>
      </c>
      <c r="P19" s="92">
        <f>+B19-'Master Teacher "M"'!B19</f>
        <v>100</v>
      </c>
      <c r="Q19" s="92">
        <f>+C19-'DailyRates_Teachers and IS'!F19</f>
        <v>4.6500000000000341</v>
      </c>
      <c r="R19" s="92">
        <f>+D19-'DailyRates_Teachers and IS'!J19</f>
        <v>4.6499999999999773</v>
      </c>
      <c r="S19" s="92">
        <f>+E19-'DailyRates_Teachers and IS'!N19</f>
        <v>4.6499999999999773</v>
      </c>
      <c r="T19" s="93"/>
      <c r="U19" s="92">
        <f>+H19-'Master Teacher "M"'!F19</f>
        <v>100</v>
      </c>
      <c r="V19" s="92">
        <f>+I19-'DailyRates_Teachers and IS'!G19</f>
        <v>4.6499999999999773</v>
      </c>
      <c r="W19" s="92">
        <f>+J19-'DailyRates_Teachers and IS'!K19</f>
        <v>4.6500000000000341</v>
      </c>
      <c r="X19" s="92">
        <f>+K19-'DailyRates_Teachers and IS'!O19</f>
        <v>4.6499999999999773</v>
      </c>
    </row>
    <row r="20" spans="1:24" x14ac:dyDescent="0.35">
      <c r="A20" s="66">
        <v>17</v>
      </c>
      <c r="B20" s="81">
        <v>6350</v>
      </c>
      <c r="C20" s="81">
        <v>295.35000000000002</v>
      </c>
      <c r="D20" s="81">
        <v>301.20999999999998</v>
      </c>
      <c r="E20" s="81">
        <v>307.12</v>
      </c>
      <c r="F20" s="75"/>
      <c r="G20" s="66">
        <v>17</v>
      </c>
      <c r="H20" s="81">
        <v>7032</v>
      </c>
      <c r="I20" s="81">
        <v>327.07</v>
      </c>
      <c r="J20" s="81">
        <v>332.93</v>
      </c>
      <c r="K20" s="81">
        <v>338.84</v>
      </c>
      <c r="P20" s="92">
        <f>+B20-'Master Teacher "M"'!B20</f>
        <v>100</v>
      </c>
      <c r="Q20" s="92">
        <f>+C20-'DailyRates_Teachers and IS'!F20</f>
        <v>4.6500000000000341</v>
      </c>
      <c r="R20" s="92">
        <f>+D20-'DailyRates_Teachers and IS'!J20</f>
        <v>4.6499999999999773</v>
      </c>
      <c r="S20" s="92">
        <f>+E20-'DailyRates_Teachers and IS'!N20</f>
        <v>4.6499999999999773</v>
      </c>
      <c r="T20" s="93"/>
      <c r="U20" s="92">
        <f>+H20-'Master Teacher "M"'!F20</f>
        <v>100</v>
      </c>
      <c r="V20" s="92">
        <f>+I20-'DailyRates_Teachers and IS'!G20</f>
        <v>4.6499999999999773</v>
      </c>
      <c r="W20" s="92">
        <f>+J20-'DailyRates_Teachers and IS'!K20</f>
        <v>4.6500000000000341</v>
      </c>
      <c r="X20" s="92">
        <f>+K20-'DailyRates_Teachers and IS'!O20</f>
        <v>4.6499999999999773</v>
      </c>
    </row>
    <row r="21" spans="1:24" x14ac:dyDescent="0.35">
      <c r="A21" s="66">
        <v>18</v>
      </c>
      <c r="B21" s="81">
        <v>6350</v>
      </c>
      <c r="C21" s="81">
        <v>295.35000000000002</v>
      </c>
      <c r="D21" s="81">
        <v>301.20999999999998</v>
      </c>
      <c r="E21" s="81">
        <v>307.12</v>
      </c>
      <c r="F21" s="75"/>
      <c r="G21" s="66">
        <v>18</v>
      </c>
      <c r="H21" s="81">
        <v>7032</v>
      </c>
      <c r="I21" s="81">
        <v>327.07</v>
      </c>
      <c r="J21" s="81">
        <v>332.93</v>
      </c>
      <c r="K21" s="81">
        <v>338.84</v>
      </c>
      <c r="P21" s="92">
        <f>+B21-'Master Teacher "M"'!B21</f>
        <v>100</v>
      </c>
      <c r="Q21" s="92">
        <f>+C21-'DailyRates_Teachers and IS'!F21</f>
        <v>4.6500000000000341</v>
      </c>
      <c r="R21" s="92">
        <f>+D21-'DailyRates_Teachers and IS'!J21</f>
        <v>4.6499999999999773</v>
      </c>
      <c r="S21" s="92">
        <f>+E21-'DailyRates_Teachers and IS'!N21</f>
        <v>4.6499999999999773</v>
      </c>
      <c r="T21" s="93"/>
      <c r="U21" s="92">
        <f>+H21-'Master Teacher "M"'!F21</f>
        <v>100</v>
      </c>
      <c r="V21" s="92">
        <f>+I21-'DailyRates_Teachers and IS'!G21</f>
        <v>4.6499999999999773</v>
      </c>
      <c r="W21" s="92">
        <f>+J21-'DailyRates_Teachers and IS'!K21</f>
        <v>4.6500000000000341</v>
      </c>
      <c r="X21" s="92">
        <f>+K21-'DailyRates_Teachers and IS'!O21</f>
        <v>4.6499999999999773</v>
      </c>
    </row>
    <row r="22" spans="1:24" x14ac:dyDescent="0.35">
      <c r="A22" s="66">
        <v>19</v>
      </c>
      <c r="B22" s="81">
        <v>6350</v>
      </c>
      <c r="C22" s="81">
        <v>295.35000000000002</v>
      </c>
      <c r="D22" s="81">
        <v>301.20999999999998</v>
      </c>
      <c r="E22" s="81">
        <v>307.12</v>
      </c>
      <c r="F22" s="75"/>
      <c r="G22" s="66">
        <v>19</v>
      </c>
      <c r="H22" s="81">
        <v>7032</v>
      </c>
      <c r="I22" s="81">
        <v>327.07</v>
      </c>
      <c r="J22" s="81">
        <v>332.93</v>
      </c>
      <c r="K22" s="81">
        <v>338.84</v>
      </c>
      <c r="P22" s="92">
        <f>+B22-'Master Teacher "M"'!B22</f>
        <v>100</v>
      </c>
      <c r="Q22" s="92">
        <f>+C22-'DailyRates_Teachers and IS'!F22</f>
        <v>4.6500000000000341</v>
      </c>
      <c r="R22" s="92">
        <f>+D22-'DailyRates_Teachers and IS'!J22</f>
        <v>4.6499999999999773</v>
      </c>
      <c r="S22" s="92">
        <f>+E22-'DailyRates_Teachers and IS'!N22</f>
        <v>4.6499999999999773</v>
      </c>
      <c r="T22" s="93"/>
      <c r="U22" s="92">
        <f>+H22-'Master Teacher "M"'!F22</f>
        <v>100</v>
      </c>
      <c r="V22" s="92">
        <f>+I22-'DailyRates_Teachers and IS'!G22</f>
        <v>4.6499999999999773</v>
      </c>
      <c r="W22" s="92">
        <f>+J22-'DailyRates_Teachers and IS'!K22</f>
        <v>4.6500000000000341</v>
      </c>
      <c r="X22" s="92">
        <f>+K22-'DailyRates_Teachers and IS'!O22</f>
        <v>4.6499999999999773</v>
      </c>
    </row>
    <row r="23" spans="1:24" x14ac:dyDescent="0.35">
      <c r="A23" s="66">
        <v>20</v>
      </c>
      <c r="B23" s="81">
        <v>6350</v>
      </c>
      <c r="C23" s="81">
        <v>295.35000000000002</v>
      </c>
      <c r="D23" s="81">
        <v>301.20999999999998</v>
      </c>
      <c r="E23" s="81">
        <v>307.12</v>
      </c>
      <c r="F23" s="75"/>
      <c r="G23" s="66">
        <v>20</v>
      </c>
      <c r="H23" s="81">
        <v>7032</v>
      </c>
      <c r="I23" s="81">
        <v>327.07</v>
      </c>
      <c r="J23" s="81">
        <v>332.93</v>
      </c>
      <c r="K23" s="81">
        <v>338.84</v>
      </c>
      <c r="P23" s="92">
        <f>+B23-'Master Teacher "M"'!B23</f>
        <v>100</v>
      </c>
      <c r="Q23" s="92">
        <f>+C23-'DailyRates_Teachers and IS'!F23</f>
        <v>4.6500000000000341</v>
      </c>
      <c r="R23" s="92">
        <f>+D23-'DailyRates_Teachers and IS'!J23</f>
        <v>4.6499999999999773</v>
      </c>
      <c r="S23" s="92">
        <f>+E23-'DailyRates_Teachers and IS'!N23</f>
        <v>4.6499999999999773</v>
      </c>
      <c r="T23" s="93"/>
      <c r="U23" s="92">
        <f>+H23-'Master Teacher "M"'!F23</f>
        <v>100</v>
      </c>
      <c r="V23" s="92">
        <f>+I23-'DailyRates_Teachers and IS'!G23</f>
        <v>4.6499999999999773</v>
      </c>
      <c r="W23" s="92">
        <f>+J23-'DailyRates_Teachers and IS'!K23</f>
        <v>4.6500000000000341</v>
      </c>
      <c r="X23" s="92">
        <f>+K23-'DailyRates_Teachers and IS'!O23</f>
        <v>4.6499999999999773</v>
      </c>
    </row>
    <row r="24" spans="1:24" x14ac:dyDescent="0.35">
      <c r="A24" s="66">
        <v>21</v>
      </c>
      <c r="B24" s="81">
        <v>6350</v>
      </c>
      <c r="C24" s="81">
        <v>295.35000000000002</v>
      </c>
      <c r="D24" s="81">
        <v>301.20999999999998</v>
      </c>
      <c r="E24" s="81">
        <v>307.12</v>
      </c>
      <c r="F24" s="75"/>
      <c r="G24" s="66">
        <v>21</v>
      </c>
      <c r="H24" s="81">
        <v>7032</v>
      </c>
      <c r="I24" s="81">
        <v>327.07</v>
      </c>
      <c r="J24" s="81">
        <v>332.93</v>
      </c>
      <c r="K24" s="81">
        <v>338.84</v>
      </c>
      <c r="P24" s="92">
        <f>+B24-'Master Teacher "M"'!B24</f>
        <v>100</v>
      </c>
      <c r="Q24" s="92">
        <f>+C24-'DailyRates_Teachers and IS'!F24</f>
        <v>4.6500000000000341</v>
      </c>
      <c r="R24" s="92">
        <f>+D24-'DailyRates_Teachers and IS'!J24</f>
        <v>4.6499999999999773</v>
      </c>
      <c r="S24" s="92">
        <f>+E24-'DailyRates_Teachers and IS'!N24</f>
        <v>4.6499999999999773</v>
      </c>
      <c r="T24" s="93"/>
      <c r="U24" s="92">
        <f>+H24-'Master Teacher "M"'!F24</f>
        <v>100</v>
      </c>
      <c r="V24" s="92">
        <f>+I24-'DailyRates_Teachers and IS'!G24</f>
        <v>4.6499999999999773</v>
      </c>
      <c r="W24" s="92">
        <f>+J24-'DailyRates_Teachers and IS'!K24</f>
        <v>4.6500000000000341</v>
      </c>
      <c r="X24" s="92">
        <f>+K24-'DailyRates_Teachers and IS'!O24</f>
        <v>4.6499999999999773</v>
      </c>
    </row>
    <row r="25" spans="1:24" x14ac:dyDescent="0.35">
      <c r="A25" s="66">
        <v>22</v>
      </c>
      <c r="B25" s="81">
        <v>6350</v>
      </c>
      <c r="C25" s="81">
        <v>295.35000000000002</v>
      </c>
      <c r="D25" s="81">
        <v>301.20999999999998</v>
      </c>
      <c r="E25" s="81">
        <v>307.12</v>
      </c>
      <c r="F25" s="75"/>
      <c r="G25" s="66">
        <v>22</v>
      </c>
      <c r="H25" s="81">
        <v>7032</v>
      </c>
      <c r="I25" s="81">
        <v>327.07</v>
      </c>
      <c r="J25" s="81">
        <v>332.93</v>
      </c>
      <c r="K25" s="81">
        <v>338.84</v>
      </c>
      <c r="P25" s="92">
        <f>+B25-'Master Teacher "M"'!B25</f>
        <v>100</v>
      </c>
      <c r="Q25" s="92">
        <f>+C25-'DailyRates_Teachers and IS'!F25</f>
        <v>4.6500000000000341</v>
      </c>
      <c r="R25" s="92">
        <f>+D25-'DailyRates_Teachers and IS'!J25</f>
        <v>4.6499999999999773</v>
      </c>
      <c r="S25" s="92">
        <f>+E25-'DailyRates_Teachers and IS'!N25</f>
        <v>4.6499999999999773</v>
      </c>
      <c r="T25" s="93"/>
      <c r="U25" s="92">
        <f>+H25-'Master Teacher "M"'!F25</f>
        <v>100</v>
      </c>
      <c r="V25" s="92">
        <f>+I25-'DailyRates_Teachers and IS'!G25</f>
        <v>4.6499999999999773</v>
      </c>
      <c r="W25" s="92">
        <f>+J25-'DailyRates_Teachers and IS'!K25</f>
        <v>4.6500000000000341</v>
      </c>
      <c r="X25" s="92">
        <f>+K25-'DailyRates_Teachers and IS'!O25</f>
        <v>4.6499999999999773</v>
      </c>
    </row>
    <row r="26" spans="1:24" x14ac:dyDescent="0.35">
      <c r="A26" s="66">
        <v>23</v>
      </c>
      <c r="B26" s="81">
        <v>6350</v>
      </c>
      <c r="C26" s="81">
        <v>295.35000000000002</v>
      </c>
      <c r="D26" s="81">
        <v>301.20999999999998</v>
      </c>
      <c r="E26" s="81">
        <v>307.12</v>
      </c>
      <c r="F26" s="75"/>
      <c r="G26" s="66">
        <v>23</v>
      </c>
      <c r="H26" s="81">
        <v>7032</v>
      </c>
      <c r="I26" s="81">
        <v>327.07</v>
      </c>
      <c r="J26" s="81">
        <v>332.93</v>
      </c>
      <c r="K26" s="81">
        <v>338.84</v>
      </c>
      <c r="P26" s="92">
        <f>+B26-'Master Teacher "M"'!B26</f>
        <v>100</v>
      </c>
      <c r="Q26" s="92">
        <f>+C26-'DailyRates_Teachers and IS'!F26</f>
        <v>4.6500000000000341</v>
      </c>
      <c r="R26" s="92">
        <f>+D26-'DailyRates_Teachers and IS'!J26</f>
        <v>4.6499999999999773</v>
      </c>
      <c r="S26" s="92">
        <f>+E26-'DailyRates_Teachers and IS'!N26</f>
        <v>4.6499999999999773</v>
      </c>
      <c r="T26" s="93"/>
      <c r="U26" s="92">
        <f>+H26-'Master Teacher "M"'!F26</f>
        <v>100</v>
      </c>
      <c r="V26" s="92">
        <f>+I26-'DailyRates_Teachers and IS'!G26</f>
        <v>4.6499999999999773</v>
      </c>
      <c r="W26" s="92">
        <f>+J26-'DailyRates_Teachers and IS'!K26</f>
        <v>4.6500000000000341</v>
      </c>
      <c r="X26" s="92">
        <f>+K26-'DailyRates_Teachers and IS'!O26</f>
        <v>4.6499999999999773</v>
      </c>
    </row>
    <row r="27" spans="1:24" x14ac:dyDescent="0.35">
      <c r="A27" s="66">
        <v>24</v>
      </c>
      <c r="B27" s="81">
        <v>6350</v>
      </c>
      <c r="C27" s="81">
        <v>295.35000000000002</v>
      </c>
      <c r="D27" s="81">
        <v>301.20999999999998</v>
      </c>
      <c r="E27" s="81">
        <v>307.12</v>
      </c>
      <c r="F27" s="75"/>
      <c r="G27" s="66">
        <v>24</v>
      </c>
      <c r="H27" s="81">
        <v>7032</v>
      </c>
      <c r="I27" s="81">
        <v>327.07</v>
      </c>
      <c r="J27" s="81">
        <v>332.93</v>
      </c>
      <c r="K27" s="81">
        <v>338.84</v>
      </c>
      <c r="P27" s="92">
        <f>+B27-'Master Teacher "M"'!B27</f>
        <v>100</v>
      </c>
      <c r="Q27" s="92">
        <f>+C27-'DailyRates_Teachers and IS'!F27</f>
        <v>4.6500000000000341</v>
      </c>
      <c r="R27" s="92">
        <f>+D27-'DailyRates_Teachers and IS'!J27</f>
        <v>4.6499999999999773</v>
      </c>
      <c r="S27" s="92">
        <f>+E27-'DailyRates_Teachers and IS'!N27</f>
        <v>4.6499999999999773</v>
      </c>
      <c r="T27" s="93"/>
      <c r="U27" s="92">
        <f>+H27-'Master Teacher "M"'!F27</f>
        <v>100</v>
      </c>
      <c r="V27" s="92">
        <f>+I27-'DailyRates_Teachers and IS'!G27</f>
        <v>4.6499999999999773</v>
      </c>
      <c r="W27" s="92">
        <f>+J27-'DailyRates_Teachers and IS'!K27</f>
        <v>4.6500000000000341</v>
      </c>
      <c r="X27" s="92">
        <f>+K27-'DailyRates_Teachers and IS'!O27</f>
        <v>4.6499999999999773</v>
      </c>
    </row>
    <row r="28" spans="1:24" x14ac:dyDescent="0.35">
      <c r="A28" s="66">
        <v>25</v>
      </c>
      <c r="B28" s="81">
        <v>6590</v>
      </c>
      <c r="C28" s="81">
        <v>306.51</v>
      </c>
      <c r="D28" s="81">
        <v>312.37</v>
      </c>
      <c r="E28" s="81">
        <v>318.27999999999997</v>
      </c>
      <c r="F28" s="75"/>
      <c r="G28" s="66">
        <v>25</v>
      </c>
      <c r="H28" s="81">
        <v>7298</v>
      </c>
      <c r="I28" s="81">
        <v>339.44</v>
      </c>
      <c r="J28" s="81">
        <v>345.3</v>
      </c>
      <c r="K28" s="81">
        <v>351.21</v>
      </c>
      <c r="P28" s="92">
        <f>+B28-'Master Teacher "M"'!B28</f>
        <v>100</v>
      </c>
      <c r="Q28" s="92">
        <f>+C28-'DailyRates_Teachers and IS'!F28</f>
        <v>4.6499999999999773</v>
      </c>
      <c r="R28" s="92">
        <f>+D28-'DailyRates_Teachers and IS'!J28</f>
        <v>4.6499999999999773</v>
      </c>
      <c r="S28" s="92">
        <f>+E28-'DailyRates_Teachers and IS'!N28</f>
        <v>4.6499999999999773</v>
      </c>
      <c r="T28" s="93"/>
      <c r="U28" s="92">
        <f>+H28-'Master Teacher "M"'!F28</f>
        <v>100</v>
      </c>
      <c r="V28" s="92">
        <f>+I28-'DailyRates_Teachers and IS'!G28</f>
        <v>4.6499999999999773</v>
      </c>
      <c r="W28" s="92">
        <f>+J28-'DailyRates_Teachers and IS'!K28</f>
        <v>4.6500000000000341</v>
      </c>
      <c r="X28" s="92">
        <f>+K28-'DailyRates_Teachers and IS'!O28</f>
        <v>4.6499999999999773</v>
      </c>
    </row>
    <row r="29" spans="1:24" x14ac:dyDescent="0.35">
      <c r="A29" s="59" t="s">
        <v>39</v>
      </c>
      <c r="B29" s="58" t="s">
        <v>38</v>
      </c>
    </row>
    <row r="30" spans="1:24" x14ac:dyDescent="0.35">
      <c r="B30" s="58" t="str">
        <f>Guidance!B30</f>
        <v xml:space="preserve">"NBPTS" salary difference is based on the "A" (Bachelors) scale + 12% differential </v>
      </c>
    </row>
    <row r="31" spans="1:24" x14ac:dyDescent="0.35">
      <c r="B31" s="58" t="s">
        <v>92</v>
      </c>
    </row>
    <row r="32" spans="1:24" ht="17.5" thickBot="1" x14ac:dyDescent="0.45">
      <c r="A32" s="111" t="s">
        <v>75</v>
      </c>
    </row>
    <row r="33" spans="5:24" ht="16" thickTop="1" x14ac:dyDescent="0.35"/>
    <row r="34" spans="5:24" x14ac:dyDescent="0.35">
      <c r="E34" s="91"/>
      <c r="F34" s="91"/>
      <c r="G34" s="91"/>
      <c r="H34" s="91"/>
      <c r="I34" s="91"/>
      <c r="K34" s="91"/>
      <c r="L34" s="91"/>
      <c r="M34" s="91"/>
      <c r="N34" s="91"/>
      <c r="P34" s="24"/>
      <c r="Q34" s="24"/>
      <c r="R34" s="24"/>
      <c r="S34" s="24"/>
      <c r="U34" s="24"/>
      <c r="V34" s="24"/>
      <c r="W34" s="24"/>
      <c r="X34" s="24"/>
    </row>
    <row r="35" spans="5:24" x14ac:dyDescent="0.35">
      <c r="E35" s="91"/>
      <c r="F35" s="91"/>
      <c r="G35" s="91"/>
      <c r="H35" s="91"/>
      <c r="I35" s="91"/>
      <c r="K35" s="91"/>
      <c r="L35" s="91"/>
      <c r="M35" s="91"/>
      <c r="N35" s="91"/>
      <c r="P35" s="24"/>
      <c r="Q35" s="24"/>
      <c r="R35" s="24"/>
      <c r="S35" s="24"/>
      <c r="U35" s="24"/>
      <c r="V35" s="24"/>
      <c r="W35" s="24"/>
      <c r="X35" s="24"/>
    </row>
    <row r="36" spans="5:24" x14ac:dyDescent="0.35">
      <c r="E36" s="91"/>
      <c r="F36" s="91"/>
      <c r="G36" s="91"/>
      <c r="H36" s="91"/>
      <c r="I36" s="91"/>
      <c r="K36" s="91"/>
      <c r="L36" s="91"/>
      <c r="M36" s="91"/>
      <c r="N36" s="91"/>
      <c r="P36" s="24"/>
      <c r="Q36" s="24"/>
      <c r="R36" s="24"/>
      <c r="S36" s="24"/>
      <c r="U36" s="24"/>
      <c r="V36" s="24"/>
      <c r="W36" s="24"/>
      <c r="X36" s="24"/>
    </row>
    <row r="37" spans="5:24" x14ac:dyDescent="0.35">
      <c r="E37" s="91"/>
      <c r="F37" s="91"/>
      <c r="G37" s="91"/>
      <c r="H37" s="91"/>
      <c r="I37" s="91"/>
      <c r="K37" s="91"/>
      <c r="L37" s="91"/>
      <c r="M37" s="91"/>
      <c r="N37" s="91"/>
      <c r="P37" s="24"/>
      <c r="Q37" s="24"/>
      <c r="R37" s="24"/>
      <c r="S37" s="24"/>
      <c r="U37" s="24"/>
      <c r="V37" s="24"/>
      <c r="W37" s="24"/>
      <c r="X37" s="24"/>
    </row>
    <row r="38" spans="5:24" x14ac:dyDescent="0.35">
      <c r="E38" s="91"/>
      <c r="F38" s="91"/>
      <c r="G38" s="91"/>
      <c r="H38" s="91"/>
      <c r="I38" s="91"/>
      <c r="K38" s="91"/>
      <c r="L38" s="91"/>
      <c r="M38" s="91"/>
      <c r="N38" s="91"/>
      <c r="P38" s="24"/>
      <c r="Q38" s="24"/>
      <c r="R38" s="24"/>
      <c r="S38" s="24"/>
      <c r="U38" s="24"/>
      <c r="V38" s="24"/>
      <c r="W38" s="24"/>
      <c r="X38" s="24"/>
    </row>
    <row r="39" spans="5:24" x14ac:dyDescent="0.35">
      <c r="E39" s="91"/>
      <c r="F39" s="91"/>
      <c r="G39" s="91"/>
      <c r="H39" s="91"/>
      <c r="I39" s="91"/>
      <c r="K39" s="91"/>
      <c r="L39" s="91"/>
      <c r="M39" s="91"/>
      <c r="N39" s="91"/>
      <c r="P39" s="24"/>
      <c r="Q39" s="24"/>
      <c r="R39" s="24"/>
      <c r="S39" s="24"/>
      <c r="U39" s="24"/>
      <c r="V39" s="24"/>
      <c r="W39" s="24"/>
      <c r="X39" s="24"/>
    </row>
    <row r="40" spans="5:24" x14ac:dyDescent="0.35">
      <c r="E40" s="91"/>
      <c r="F40" s="91"/>
      <c r="G40" s="91"/>
      <c r="H40" s="91"/>
      <c r="I40" s="91"/>
      <c r="K40" s="91"/>
      <c r="L40" s="91"/>
      <c r="M40" s="91"/>
      <c r="N40" s="91"/>
      <c r="P40" s="24"/>
      <c r="Q40" s="24"/>
      <c r="R40" s="24"/>
      <c r="S40" s="24"/>
      <c r="U40" s="24"/>
      <c r="V40" s="24"/>
      <c r="W40" s="24"/>
      <c r="X40" s="24"/>
    </row>
    <row r="41" spans="5:24" x14ac:dyDescent="0.35">
      <c r="E41" s="91"/>
      <c r="F41" s="91"/>
      <c r="G41" s="91"/>
      <c r="H41" s="91"/>
      <c r="I41" s="91"/>
      <c r="K41" s="91"/>
      <c r="L41" s="91"/>
      <c r="M41" s="91"/>
      <c r="N41" s="91"/>
      <c r="P41" s="24"/>
      <c r="Q41" s="24"/>
      <c r="R41" s="24"/>
      <c r="S41" s="24"/>
      <c r="U41" s="24"/>
      <c r="V41" s="24"/>
      <c r="W41" s="24"/>
      <c r="X41" s="24"/>
    </row>
    <row r="42" spans="5:24" x14ac:dyDescent="0.35">
      <c r="E42" s="91"/>
      <c r="F42" s="91"/>
      <c r="G42" s="91"/>
      <c r="H42" s="91"/>
      <c r="I42" s="91"/>
      <c r="K42" s="91"/>
      <c r="L42" s="91"/>
      <c r="M42" s="91"/>
      <c r="N42" s="91"/>
      <c r="P42" s="24"/>
      <c r="Q42" s="24"/>
      <c r="R42" s="24"/>
      <c r="S42" s="24"/>
      <c r="U42" s="24"/>
      <c r="V42" s="24"/>
      <c r="W42" s="24"/>
      <c r="X42" s="24"/>
    </row>
    <row r="43" spans="5:24" x14ac:dyDescent="0.35">
      <c r="E43" s="91"/>
      <c r="F43" s="91"/>
      <c r="G43" s="91"/>
      <c r="H43" s="91"/>
      <c r="I43" s="91"/>
      <c r="K43" s="91"/>
      <c r="L43" s="91"/>
      <c r="M43" s="91"/>
      <c r="N43" s="91"/>
      <c r="P43" s="24"/>
      <c r="Q43" s="24"/>
      <c r="R43" s="24"/>
      <c r="S43" s="24"/>
      <c r="U43" s="24"/>
      <c r="V43" s="24"/>
      <c r="W43" s="24"/>
      <c r="X43" s="24"/>
    </row>
    <row r="44" spans="5:24" x14ac:dyDescent="0.35">
      <c r="E44" s="91"/>
      <c r="F44" s="91"/>
      <c r="G44" s="91"/>
      <c r="H44" s="91"/>
      <c r="I44" s="91"/>
      <c r="K44" s="91"/>
      <c r="L44" s="91"/>
      <c r="M44" s="91"/>
      <c r="N44" s="91"/>
      <c r="P44" s="24"/>
      <c r="Q44" s="24"/>
      <c r="R44" s="24"/>
      <c r="S44" s="24"/>
      <c r="U44" s="24"/>
      <c r="V44" s="24"/>
      <c r="W44" s="24"/>
      <c r="X44" s="24"/>
    </row>
    <row r="45" spans="5:24" x14ac:dyDescent="0.35">
      <c r="E45" s="91"/>
      <c r="F45" s="91"/>
      <c r="G45" s="91"/>
      <c r="H45" s="91"/>
      <c r="I45" s="91"/>
      <c r="K45" s="91"/>
      <c r="L45" s="91"/>
      <c r="M45" s="91"/>
      <c r="N45" s="91"/>
      <c r="P45" s="24"/>
      <c r="Q45" s="24"/>
      <c r="R45" s="24"/>
      <c r="S45" s="24"/>
      <c r="U45" s="24"/>
      <c r="V45" s="24"/>
      <c r="W45" s="24"/>
      <c r="X45" s="24"/>
    </row>
    <row r="46" spans="5:24" x14ac:dyDescent="0.35">
      <c r="E46" s="91"/>
      <c r="F46" s="91"/>
      <c r="G46" s="91"/>
      <c r="H46" s="91"/>
      <c r="I46" s="91"/>
      <c r="K46" s="91"/>
      <c r="L46" s="91"/>
      <c r="M46" s="91"/>
      <c r="N46" s="91"/>
      <c r="P46" s="24"/>
      <c r="Q46" s="24"/>
      <c r="R46" s="24"/>
      <c r="S46" s="24"/>
      <c r="U46" s="24"/>
      <c r="V46" s="24"/>
      <c r="W46" s="24"/>
      <c r="X46" s="24"/>
    </row>
    <row r="47" spans="5:24" x14ac:dyDescent="0.35">
      <c r="E47" s="91"/>
      <c r="F47" s="91"/>
      <c r="G47" s="91"/>
      <c r="H47" s="91"/>
      <c r="I47" s="91"/>
      <c r="K47" s="91"/>
      <c r="L47" s="91"/>
      <c r="M47" s="91"/>
      <c r="N47" s="91"/>
      <c r="P47" s="24"/>
      <c r="Q47" s="24"/>
      <c r="R47" s="24"/>
      <c r="S47" s="24"/>
      <c r="U47" s="24"/>
      <c r="V47" s="24"/>
      <c r="W47" s="24"/>
      <c r="X47" s="24"/>
    </row>
    <row r="48" spans="5:24" x14ac:dyDescent="0.35">
      <c r="E48" s="91"/>
      <c r="F48" s="91"/>
      <c r="G48" s="91"/>
      <c r="H48" s="91"/>
      <c r="I48" s="91"/>
      <c r="K48" s="91"/>
      <c r="L48" s="91"/>
      <c r="M48" s="91"/>
      <c r="N48" s="91"/>
      <c r="P48" s="24"/>
      <c r="Q48" s="24"/>
      <c r="R48" s="24"/>
      <c r="S48" s="24"/>
      <c r="U48" s="24"/>
      <c r="V48" s="24"/>
      <c r="W48" s="24"/>
      <c r="X48" s="24"/>
    </row>
    <row r="49" spans="5:24" x14ac:dyDescent="0.35">
      <c r="E49" s="91"/>
      <c r="F49" s="91"/>
      <c r="G49" s="91"/>
      <c r="H49" s="91"/>
      <c r="I49" s="91"/>
      <c r="K49" s="91"/>
      <c r="L49" s="91"/>
      <c r="M49" s="91"/>
      <c r="N49" s="91"/>
      <c r="P49" s="24"/>
      <c r="Q49" s="24"/>
      <c r="R49" s="24"/>
      <c r="S49" s="24"/>
      <c r="U49" s="24"/>
      <c r="V49" s="24"/>
      <c r="W49" s="24"/>
      <c r="X49" s="24"/>
    </row>
    <row r="50" spans="5:24" x14ac:dyDescent="0.35">
      <c r="E50" s="91"/>
      <c r="F50" s="91"/>
      <c r="G50" s="91"/>
      <c r="H50" s="91"/>
      <c r="I50" s="91"/>
      <c r="K50" s="91"/>
      <c r="L50" s="91"/>
      <c r="M50" s="91"/>
      <c r="N50" s="91"/>
      <c r="P50" s="24"/>
      <c r="Q50" s="24"/>
      <c r="R50" s="24"/>
      <c r="S50" s="24"/>
      <c r="U50" s="24"/>
      <c r="V50" s="24"/>
      <c r="W50" s="24"/>
      <c r="X50" s="24"/>
    </row>
    <row r="51" spans="5:24" x14ac:dyDescent="0.35">
      <c r="E51" s="91"/>
      <c r="F51" s="91"/>
      <c r="G51" s="91"/>
      <c r="H51" s="91"/>
      <c r="I51" s="91"/>
      <c r="K51" s="91"/>
      <c r="L51" s="91"/>
      <c r="M51" s="91"/>
      <c r="N51" s="91"/>
      <c r="P51" s="24"/>
      <c r="Q51" s="24"/>
      <c r="R51" s="24"/>
      <c r="S51" s="24"/>
      <c r="U51" s="24"/>
      <c r="V51" s="24"/>
      <c r="W51" s="24"/>
      <c r="X51" s="24"/>
    </row>
    <row r="52" spans="5:24" x14ac:dyDescent="0.35">
      <c r="E52" s="91"/>
      <c r="F52" s="91"/>
      <c r="G52" s="91"/>
      <c r="H52" s="91"/>
      <c r="I52" s="91"/>
      <c r="K52" s="91"/>
      <c r="L52" s="91"/>
      <c r="M52" s="91"/>
      <c r="N52" s="91"/>
      <c r="P52" s="24"/>
      <c r="Q52" s="24"/>
      <c r="R52" s="24"/>
      <c r="S52" s="24"/>
      <c r="U52" s="24"/>
      <c r="V52" s="24"/>
      <c r="W52" s="24"/>
      <c r="X52" s="24"/>
    </row>
    <row r="53" spans="5:24" x14ac:dyDescent="0.35">
      <c r="E53" s="91"/>
      <c r="F53" s="91"/>
      <c r="G53" s="91"/>
      <c r="H53" s="91"/>
      <c r="I53" s="91"/>
      <c r="K53" s="91"/>
      <c r="L53" s="91"/>
      <c r="M53" s="91"/>
      <c r="N53" s="91"/>
      <c r="P53" s="24"/>
      <c r="Q53" s="24"/>
      <c r="R53" s="24"/>
      <c r="S53" s="24"/>
      <c r="U53" s="24"/>
      <c r="V53" s="24"/>
      <c r="W53" s="24"/>
      <c r="X53" s="24"/>
    </row>
    <row r="54" spans="5:24" x14ac:dyDescent="0.35">
      <c r="E54" s="91"/>
      <c r="F54" s="91"/>
      <c r="G54" s="91"/>
      <c r="H54" s="91"/>
      <c r="I54" s="91"/>
      <c r="K54" s="91"/>
      <c r="L54" s="91"/>
      <c r="M54" s="91"/>
      <c r="N54" s="91"/>
      <c r="P54" s="24"/>
      <c r="Q54" s="24"/>
      <c r="R54" s="24"/>
      <c r="S54" s="24"/>
      <c r="U54" s="24"/>
      <c r="V54" s="24"/>
      <c r="W54" s="24"/>
      <c r="X54" s="24"/>
    </row>
    <row r="55" spans="5:24" x14ac:dyDescent="0.35">
      <c r="E55" s="91"/>
      <c r="F55" s="91"/>
      <c r="G55" s="91"/>
      <c r="H55" s="91"/>
      <c r="I55" s="91"/>
      <c r="K55" s="91"/>
      <c r="L55" s="91"/>
      <c r="M55" s="91"/>
      <c r="N55" s="91"/>
      <c r="P55" s="24"/>
      <c r="Q55" s="24"/>
      <c r="R55" s="24"/>
      <c r="S55" s="24"/>
      <c r="U55" s="24"/>
      <c r="V55" s="24"/>
      <c r="W55" s="24"/>
      <c r="X55" s="24"/>
    </row>
    <row r="56" spans="5:24" x14ac:dyDescent="0.35">
      <c r="E56" s="91"/>
      <c r="F56" s="91"/>
      <c r="G56" s="91"/>
      <c r="H56" s="91"/>
      <c r="I56" s="91"/>
      <c r="K56" s="91"/>
      <c r="L56" s="91"/>
      <c r="M56" s="91"/>
      <c r="N56" s="91"/>
      <c r="P56" s="24"/>
      <c r="Q56" s="24"/>
      <c r="R56" s="24"/>
      <c r="S56" s="24"/>
      <c r="U56" s="24"/>
      <c r="V56" s="24"/>
      <c r="W56" s="24"/>
      <c r="X56" s="24"/>
    </row>
    <row r="57" spans="5:24" x14ac:dyDescent="0.35">
      <c r="E57" s="91"/>
      <c r="F57" s="91"/>
      <c r="G57" s="91"/>
      <c r="H57" s="91"/>
      <c r="I57" s="91"/>
      <c r="K57" s="91"/>
      <c r="L57" s="91"/>
      <c r="M57" s="91"/>
      <c r="N57" s="91"/>
      <c r="P57" s="24"/>
      <c r="Q57" s="24"/>
      <c r="R57" s="24"/>
      <c r="S57" s="24"/>
      <c r="U57" s="24"/>
      <c r="V57" s="24"/>
      <c r="W57" s="24"/>
      <c r="X57" s="24"/>
    </row>
    <row r="58" spans="5:24" x14ac:dyDescent="0.35">
      <c r="E58" s="91"/>
      <c r="F58" s="91"/>
      <c r="G58" s="91"/>
      <c r="H58" s="91"/>
      <c r="I58" s="91"/>
      <c r="K58" s="91"/>
      <c r="L58" s="91"/>
      <c r="M58" s="91"/>
      <c r="N58" s="91"/>
      <c r="P58" s="24"/>
      <c r="Q58" s="24"/>
      <c r="R58" s="24"/>
      <c r="S58" s="24"/>
      <c r="U58" s="24"/>
      <c r="V58" s="24"/>
      <c r="W58" s="24"/>
      <c r="X58" s="24"/>
    </row>
    <row r="59" spans="5:24" x14ac:dyDescent="0.35">
      <c r="E59" s="91"/>
      <c r="F59" s="91"/>
      <c r="G59" s="91"/>
      <c r="H59" s="91"/>
      <c r="I59" s="91"/>
      <c r="K59" s="91"/>
      <c r="L59" s="91"/>
      <c r="M59" s="91"/>
      <c r="N59" s="91"/>
      <c r="P59" s="24"/>
      <c r="Q59" s="24"/>
      <c r="R59" s="24"/>
      <c r="S59" s="24"/>
      <c r="U59" s="24"/>
      <c r="V59" s="24"/>
      <c r="W59" s="24"/>
      <c r="X59" s="24"/>
    </row>
    <row r="60" spans="5:24" x14ac:dyDescent="0.35">
      <c r="E60" s="91"/>
      <c r="F60" s="91"/>
      <c r="G60" s="91"/>
      <c r="H60" s="91"/>
      <c r="I60" s="91"/>
      <c r="K60" s="91"/>
      <c r="L60" s="91"/>
      <c r="M60" s="91"/>
      <c r="N60" s="91"/>
      <c r="P60" s="24"/>
      <c r="Q60" s="24"/>
      <c r="R60" s="24"/>
      <c r="S60" s="24"/>
      <c r="U60" s="24"/>
      <c r="V60" s="24"/>
      <c r="W60" s="24"/>
      <c r="X60" s="24"/>
    </row>
    <row r="61" spans="5:24" x14ac:dyDescent="0.35">
      <c r="E61" s="91"/>
      <c r="F61" s="91"/>
      <c r="G61" s="91"/>
      <c r="H61" s="91"/>
      <c r="I61" s="91"/>
      <c r="K61" s="91"/>
      <c r="L61" s="91"/>
      <c r="M61" s="91"/>
      <c r="N61" s="91"/>
      <c r="P61" s="24"/>
      <c r="Q61" s="24"/>
      <c r="R61" s="24"/>
      <c r="S61" s="24"/>
      <c r="U61" s="24"/>
      <c r="V61" s="24"/>
      <c r="W61" s="24"/>
      <c r="X61" s="24"/>
    </row>
    <row r="62" spans="5:24" x14ac:dyDescent="0.35">
      <c r="E62" s="91"/>
      <c r="F62" s="91"/>
      <c r="G62" s="91"/>
      <c r="H62" s="91"/>
      <c r="I62" s="91"/>
      <c r="K62" s="91"/>
      <c r="L62" s="91"/>
      <c r="M62" s="91"/>
      <c r="N62" s="91"/>
      <c r="P62" s="24"/>
      <c r="Q62" s="24"/>
      <c r="R62" s="24"/>
      <c r="S62" s="24"/>
      <c r="U62" s="24"/>
      <c r="V62" s="24"/>
      <c r="W62" s="24"/>
      <c r="X62" s="24"/>
    </row>
    <row r="63" spans="5:24" x14ac:dyDescent="0.35">
      <c r="E63" s="91"/>
      <c r="F63" s="91"/>
      <c r="G63" s="91"/>
      <c r="H63" s="91"/>
      <c r="I63" s="91"/>
      <c r="K63" s="91"/>
      <c r="L63" s="91"/>
      <c r="M63" s="91"/>
      <c r="N63" s="91"/>
      <c r="P63" s="24"/>
      <c r="Q63" s="24"/>
      <c r="R63" s="24"/>
      <c r="S63" s="24"/>
      <c r="U63" s="24"/>
      <c r="V63" s="24"/>
      <c r="W63" s="24"/>
      <c r="X63" s="24"/>
    </row>
    <row r="64" spans="5:24" x14ac:dyDescent="0.35">
      <c r="E64" s="91"/>
      <c r="F64" s="91"/>
      <c r="G64" s="91"/>
      <c r="H64" s="91"/>
      <c r="I64" s="91"/>
      <c r="K64" s="91"/>
      <c r="L64" s="91"/>
      <c r="M64" s="91"/>
      <c r="N64" s="91"/>
      <c r="P64" s="24"/>
      <c r="Q64" s="24"/>
      <c r="R64" s="24"/>
      <c r="S64" s="24"/>
      <c r="U64" s="24"/>
      <c r="V64" s="24"/>
      <c r="W64" s="24"/>
      <c r="X64" s="24"/>
    </row>
    <row r="65" spans="5:24" x14ac:dyDescent="0.35">
      <c r="E65" s="91"/>
      <c r="F65" s="91"/>
      <c r="G65" s="91"/>
      <c r="H65" s="91"/>
      <c r="I65" s="91"/>
      <c r="K65" s="91"/>
      <c r="L65" s="91"/>
      <c r="M65" s="91"/>
      <c r="N65" s="91"/>
      <c r="P65" s="24"/>
      <c r="Q65" s="24"/>
      <c r="R65" s="24"/>
      <c r="S65" s="24"/>
      <c r="U65" s="24"/>
      <c r="V65" s="24"/>
      <c r="W65" s="24"/>
      <c r="X65" s="24"/>
    </row>
    <row r="66" spans="5:24" x14ac:dyDescent="0.35">
      <c r="E66" s="91"/>
      <c r="F66" s="91"/>
      <c r="G66" s="91"/>
      <c r="H66" s="91"/>
      <c r="I66" s="91"/>
      <c r="K66" s="91"/>
      <c r="L66" s="91"/>
      <c r="M66" s="91"/>
      <c r="N66" s="91"/>
      <c r="P66" s="24"/>
      <c r="Q66" s="24"/>
      <c r="R66" s="24"/>
      <c r="S66" s="24"/>
      <c r="U66" s="24"/>
      <c r="V66" s="24"/>
      <c r="W66" s="24"/>
      <c r="X66" s="24"/>
    </row>
    <row r="67" spans="5:24" x14ac:dyDescent="0.35">
      <c r="E67" s="91"/>
      <c r="F67" s="91"/>
      <c r="G67" s="91"/>
      <c r="H67" s="91"/>
      <c r="I67" s="91"/>
      <c r="K67" s="91"/>
      <c r="L67" s="91"/>
      <c r="M67" s="91"/>
      <c r="N67" s="91"/>
      <c r="P67" s="24"/>
      <c r="Q67" s="24"/>
      <c r="R67" s="24"/>
      <c r="S67" s="24"/>
      <c r="U67" s="24"/>
      <c r="V67" s="24"/>
      <c r="W67" s="24"/>
      <c r="X67" s="24"/>
    </row>
    <row r="68" spans="5:24" x14ac:dyDescent="0.35">
      <c r="E68" s="91"/>
      <c r="F68" s="91"/>
      <c r="G68" s="91"/>
      <c r="H68" s="91"/>
      <c r="I68" s="91"/>
      <c r="K68" s="91"/>
      <c r="L68" s="91"/>
      <c r="M68" s="91"/>
      <c r="N68" s="91"/>
      <c r="P68" s="24"/>
      <c r="Q68" s="24"/>
      <c r="R68" s="24"/>
      <c r="S68" s="24"/>
      <c r="U68" s="24"/>
      <c r="V68" s="24"/>
      <c r="W68" s="24"/>
      <c r="X68" s="24"/>
    </row>
  </sheetData>
  <sheetProtection formatCells="0" formatColumns="0" formatRows="0"/>
  <printOptions horizontalCentered="1" verticalCentered="1"/>
  <pageMargins left="0.17" right="0.24" top="0.72" bottom="0.7" header="0.2" footer="0.17"/>
  <pageSetup orientation="portrait" r:id="rId1"/>
  <headerFooter alignWithMargins="0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10</vt:i4>
      </vt:variant>
    </vt:vector>
  </HeadingPairs>
  <TitlesOfParts>
    <vt:vector size="29" baseType="lpstr">
      <vt:lpstr>Bachelor Teacher "A"</vt:lpstr>
      <vt:lpstr>Master Teacher "M"</vt:lpstr>
      <vt:lpstr>Adv, Doc</vt:lpstr>
      <vt:lpstr>"A"is</vt:lpstr>
      <vt:lpstr>"M"is</vt:lpstr>
      <vt:lpstr>"ADV DOC" is</vt:lpstr>
      <vt:lpstr>DailyRates_Teachers and IS</vt:lpstr>
      <vt:lpstr>Guidance</vt:lpstr>
      <vt:lpstr>Daily Guidance</vt:lpstr>
      <vt:lpstr>Psychologist</vt:lpstr>
      <vt:lpstr>Daily Psy</vt:lpstr>
      <vt:lpstr>AssistantPrincipal</vt:lpstr>
      <vt:lpstr>Daily AssistantPrincipal </vt:lpstr>
      <vt:lpstr>Principals - Monthly (July-Dec)</vt:lpstr>
      <vt:lpstr>Principals - Monthly (Jan-June)</vt:lpstr>
      <vt:lpstr>Principals - Annual Supplement</vt:lpstr>
      <vt:lpstr>Principal - DailyRates</vt:lpstr>
      <vt:lpstr>NCpayscale</vt:lpstr>
      <vt:lpstr>MHpayscale</vt:lpstr>
      <vt:lpstr>AssistantPrincipal!Print_Area</vt:lpstr>
      <vt:lpstr>'Daily AssistantPrincipal '!Print_Area</vt:lpstr>
      <vt:lpstr>'Daily Guidance'!Print_Area</vt:lpstr>
      <vt:lpstr>'Daily Psy'!Print_Area</vt:lpstr>
      <vt:lpstr>'DailyRates_Teachers and IS'!Print_Area</vt:lpstr>
      <vt:lpstr>Guidance!Print_Area</vt:lpstr>
      <vt:lpstr>'Principal - DailyRates'!Print_Area</vt:lpstr>
      <vt:lpstr>'Principals - Monthly (Jan-June)'!Print_Area</vt:lpstr>
      <vt:lpstr>'Principals - Monthly (July-Dec)'!Print_Area</vt:lpstr>
      <vt:lpstr>Psychologist!Print_Area</vt:lpstr>
    </vt:vector>
  </TitlesOfParts>
  <Manager>Alexis Schauss</Manager>
  <Company>NC 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Principal Salary Schedule</dc:title>
  <dc:subject>FY 2009-10</dc:subject>
  <dc:creator>Frank Cernik</dc:creator>
  <cp:lastModifiedBy>Shannon Miller</cp:lastModifiedBy>
  <cp:lastPrinted>2025-09-23T18:18:15Z</cp:lastPrinted>
  <dcterms:created xsi:type="dcterms:W3CDTF">1998-07-01T17:40:25Z</dcterms:created>
  <dcterms:modified xsi:type="dcterms:W3CDTF">2026-07-20T20:29:26Z</dcterms:modified>
  <cp:category>Salary Analysis</cp:category>
</cp:coreProperties>
</file>