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dpincgov-my.sharepoint.com/personal/donna_knight_dpi_nc_gov/Documents/Website Migration for Erin/OLD SITE_right nav_Info&amp;Res/Eligibility/elig-cep/"/>
    </mc:Choice>
  </mc:AlternateContent>
  <xr:revisionPtr revIDLastSave="0" documentId="8_{365C2056-AD2A-4A96-87E5-2342D309CB37}" xr6:coauthVersionLast="46" xr6:coauthVersionMax="46" xr10:uidLastSave="{00000000-0000-0000-0000-000000000000}"/>
  <bookViews>
    <workbookView xWindow="1950" yWindow="1860" windowWidth="24255" windowHeight="14340" xr2:uid="{00000000-000D-0000-FFFF-FFFF00000000}"/>
  </bookViews>
  <sheets>
    <sheet name="Site 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I22" i="1" s="1"/>
  <c r="J22" i="1" s="1"/>
  <c r="F22" i="1" s="1"/>
  <c r="F13" i="1"/>
  <c r="F17" i="1"/>
  <c r="C17" i="1"/>
  <c r="C13" i="1"/>
  <c r="F12" i="1"/>
  <c r="I23" i="1" s="1"/>
  <c r="J23" i="1" s="1"/>
  <c r="F24" i="1" s="1"/>
  <c r="C24" i="1"/>
  <c r="C26" i="1" s="1"/>
  <c r="C28" i="1" s="1"/>
  <c r="C18" i="1" l="1"/>
  <c r="I13" i="1"/>
  <c r="F18" i="1"/>
  <c r="F26" i="1"/>
  <c r="F28" i="1"/>
  <c r="D19" i="1" l="1"/>
  <c r="C32" i="1" s="1"/>
  <c r="D30" i="1"/>
  <c r="F32" i="1" s="1"/>
  <c r="A33" i="1" l="1"/>
  <c r="K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shinds</author>
  </authors>
  <commentList>
    <comment ref="C15" authorId="0" shapeId="0" xr:uid="{00000000-0006-0000-0000-000001000000}">
      <text>
        <r>
          <rPr>
            <b/>
            <sz val="12"/>
            <color indexed="81"/>
            <rFont val="Arial"/>
            <family val="2"/>
          </rPr>
          <t>The maximum price for a student reduced-price breakfast is $.30.</t>
        </r>
      </text>
    </comment>
    <comment ref="F15" authorId="0" shapeId="0" xr:uid="{00000000-0006-0000-0000-000002000000}">
      <text>
        <r>
          <rPr>
            <b/>
            <sz val="12"/>
            <color indexed="81"/>
            <rFont val="Arial"/>
            <family val="2"/>
          </rPr>
          <t>The maximum price for a student reduced-price lunch is $.40.</t>
        </r>
      </text>
    </comment>
    <comment ref="B22" authorId="0" shapeId="0" xr:uid="{00000000-0006-0000-0000-000003000000}">
      <text>
        <r>
          <rPr>
            <b/>
            <sz val="12"/>
            <color indexed="81"/>
            <rFont val="Arial"/>
            <family val="2"/>
          </rPr>
          <t>Total number of students enrolled at this site</t>
        </r>
      </text>
    </comment>
    <comment ref="B23" authorId="0" shapeId="0" xr:uid="{00000000-0006-0000-0000-00000400000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xr:uid="{00000000-0006-0000-0000-000005000000}">
      <text>
        <r>
          <rPr>
            <b/>
            <sz val="12"/>
            <color indexed="81"/>
            <rFont val="Arial"/>
            <family val="2"/>
          </rPr>
          <t>As of April 1 of the school year prior to the First Year of electing benefits,  (based on this site, group of sites, or districtwide)</t>
        </r>
      </text>
    </comment>
    <comment ref="C24" authorId="0" shapeId="0" xr:uid="{00000000-0006-0000-0000-000006000000}">
      <text>
        <r>
          <rPr>
            <b/>
            <sz val="12"/>
            <color indexed="81"/>
            <rFont val="Arial"/>
            <family val="2"/>
          </rPr>
          <t>Identified Students ÷ Enrollment x 100</t>
        </r>
      </text>
    </comment>
    <comment ref="C26" authorId="0" shapeId="0" xr:uid="{00000000-0006-0000-0000-00000700000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xr:uid="{00000000-0006-0000-0000-00000800000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<sst xmlns="http://schemas.openxmlformats.org/spreadsheetml/2006/main" count="62" uniqueCount="46">
  <si>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</si>
  <si>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</si>
  <si>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</si>
  <si>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</si>
  <si>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</si>
  <si>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</si>
  <si>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</si>
  <si>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</si>
  <si>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</si>
  <si>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</si>
  <si>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</si>
  <si>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</si>
  <si>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</si>
  <si>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</si>
  <si>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</si>
  <si>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</si>
  <si>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</si>
  <si>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</si>
  <si>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</si>
  <si>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</si>
  <si>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</si>
  <si>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</si>
  <si>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</si>
  <si>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</si>
  <si>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Lunch - Regular Rate</t>
  </si>
  <si>
    <t>Lunch - High Rate</t>
  </si>
  <si>
    <t>Yes (Y) or No (N)</t>
  </si>
  <si>
    <t>Severe Need Breakfast</t>
  </si>
  <si>
    <t>FED Breakfast Reimbursement</t>
  </si>
  <si>
    <t>FED Lunch Reimbursement</t>
  </si>
  <si>
    <t>CASH Breakfast Revenue (student payments)</t>
  </si>
  <si>
    <t>CASH Lunch Revenue (student payments)</t>
  </si>
  <si>
    <t>TOTAL FED Reimbursement</t>
  </si>
  <si>
    <t>Severe Need Lunch</t>
  </si>
  <si>
    <t>Anticipated % Increase in Breakfast</t>
  </si>
  <si>
    <t>Anticipated % Increase in Lunch</t>
  </si>
  <si>
    <t>Increase in Breakfast</t>
  </si>
  <si>
    <t>Increase in Lunch</t>
  </si>
  <si>
    <t>Projected Meals</t>
  </si>
  <si>
    <t>Community Eligibility Provision (CEP) Method</t>
  </si>
  <si>
    <t>CEP Claiming =</t>
  </si>
  <si>
    <t>Total Revenue Based on CEP Claiming:</t>
  </si>
  <si>
    <t>SFA/SITE  NAME</t>
  </si>
  <si>
    <t>Approved for $0.07</t>
  </si>
  <si>
    <t>Lunch - High Rate + $0.07</t>
  </si>
  <si>
    <t>Lunch - Regular Rate + $0.07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</si>
</sst>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font>
    <font>
      <b/>
      <sz val="12"/>
      <color indexed="81"/>
      <name val="Arial"/>
      <family val="2"/>
    </font>
    <font>
      <b/>
      <sz val="10"/>
      <color indexed="81"/>
      <name val="Arial"/>
      <family val="2"/>
    </font>
    <font>
      <sz val="11"/>
      <color theme="1"/>
      <name val="Calibri"/>
      <family val="2"/>
    </font>
    <font>
      <b/>
      <sz val="12"/>
      <color theme="1"/>
      <name val="Arial"/>
      <family val="2"/>
    </font>
    <font>
      <sz val="10"/>
      <color theme="1"/>
      <name val="Arial"/>
      <family val="2"/>
    </font>
    <font>
      <b/>
      <sz val="12"/>
      <color theme="0"/>
      <name val="Arial"/>
      <family val="2"/>
    </font>
    <font>
      <b/>
      <sz val="13"/>
      <color theme="0"/>
      <name val="Arial"/>
      <family val="2"/>
    </font>
    <font>
      <sz val="11"/>
      <color theme="1"/>
      <name val="Arial"/>
      <family val="2"/>
    </font>
    <font>
      <b/>
      <sz val="11"/>
      <color theme="1"/>
      <name val="Arial"/>
      <family val="2"/>
    </font>
    <font>
      <b/>
      <u/>
      <sz val="11"/>
      <color theme="1"/>
      <name val="Arial"/>
      <family val="2"/>
    </font>
    <font>
      <sz val="11"/>
      <color theme="0"/>
      <name val="Arial"/>
      <family val="2"/>
    </font>
    <font>
      <b/>
      <sz val="13"/>
      <color rgb="FFFF0000"/>
      <name val="Arial"/>
      <family val="2"/>
    </font>
  </fonts>
  <fills count="8">
    <fill>
      <patternFill patternType="none"/>
    </fill>
    <fill>
      <patternFill patternType="gray125"/>
    </fill>
    <fill>
      <patternFill patternType="solid">
        <fgColor rgb="FFFFFF66"/>
        <bgColor indexed="64"/>
      </patternFill>
    </fill>
    <fill>
      <patternFill patternType="solid">
        <fgColor rgb="FF9900FF"/>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6600"/>
        <bgColor indexed="64"/>
      </patternFill>
    </fill>
    <fill>
      <patternFill patternType="solid">
        <fgColor rgb="FFFFFF00"/>
        <bgColor indexed="64"/>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00">
    <xf numFmtId="0" fontId="0" fillId="0" borderId="0" xfId="0"/>
    <xf numFmtId="0" fontId="4" fillId="0" borderId="0" xfId="0" applyFont="1" applyProtection="1"/>
    <xf numFmtId="0" fontId="4" fillId="0" borderId="1" xfId="0" applyFont="1" applyBorder="1" applyProtection="1"/>
    <xf numFmtId="0" fontId="5" fillId="0" borderId="0" xfId="0" applyFont="1" applyBorder="1" applyAlignment="1" applyProtection="1">
      <alignment vertical="top" wrapText="1"/>
    </xf>
    <xf numFmtId="0" fontId="4" fillId="0" borderId="2" xfId="0" applyFont="1" applyBorder="1" applyProtection="1"/>
    <xf numFmtId="0" fontId="4" fillId="0" borderId="3" xfId="0" applyFont="1" applyBorder="1" applyAlignment="1" applyProtection="1">
      <alignment wrapText="1"/>
    </xf>
    <xf numFmtId="0" fontId="4" fillId="0" borderId="4" xfId="0" applyFont="1" applyBorder="1" applyAlignment="1" applyProtection="1">
      <alignment vertical="center"/>
    </xf>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0" fontId="6" fillId="3" borderId="10" xfId="0" applyFont="1" applyFill="1" applyBorder="1" applyProtection="1"/>
    <xf numFmtId="0" fontId="7" fillId="3" borderId="11" xfId="0" applyFont="1" applyFill="1" applyBorder="1" applyAlignment="1" applyProtection="1">
      <alignment horizontal="right"/>
    </xf>
    <xf numFmtId="0" fontId="4" fillId="0" borderId="12" xfId="0" applyFont="1" applyBorder="1" applyAlignment="1" applyProtection="1">
      <alignment horizontal="center" vertical="center"/>
    </xf>
    <xf numFmtId="0" fontId="6" fillId="4" borderId="2" xfId="0" applyFont="1" applyFill="1" applyBorder="1" applyAlignment="1" applyProtection="1">
      <alignment wrapText="1"/>
      <protection locked="0"/>
    </xf>
    <xf numFmtId="0" fontId="6" fillId="5" borderId="2" xfId="0" applyFont="1" applyFill="1" applyBorder="1" applyAlignment="1" applyProtection="1">
      <alignment wrapText="1"/>
      <protection locked="0"/>
    </xf>
    <xf numFmtId="0" fontId="6" fillId="4" borderId="13"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3" fontId="4" fillId="0" borderId="6" xfId="0" applyNumberFormat="1" applyFont="1" applyBorder="1" applyAlignment="1" applyProtection="1">
      <alignment horizontal="center" vertical="center"/>
    </xf>
    <xf numFmtId="164" fontId="4" fillId="0" borderId="6" xfId="0" applyNumberFormat="1" applyFont="1" applyBorder="1" applyAlignment="1" applyProtection="1">
      <alignment horizontal="center" vertical="center"/>
    </xf>
    <xf numFmtId="3" fontId="4" fillId="0" borderId="7" xfId="0" applyNumberFormat="1" applyFont="1" applyBorder="1" applyAlignment="1" applyProtection="1">
      <alignment horizontal="center" vertical="center"/>
    </xf>
    <xf numFmtId="164" fontId="4" fillId="0" borderId="7" xfId="0" applyNumberFormat="1" applyFont="1" applyBorder="1" applyAlignment="1" applyProtection="1">
      <alignment horizontal="center" vertical="center"/>
    </xf>
    <xf numFmtId="164" fontId="4" fillId="0" borderId="8" xfId="0" applyNumberFormat="1" applyFont="1" applyBorder="1" applyAlignment="1" applyProtection="1">
      <alignment horizontal="center" vertical="center"/>
    </xf>
    <xf numFmtId="164" fontId="4" fillId="0" borderId="14" xfId="0" applyNumberFormat="1" applyFont="1" applyBorder="1" applyAlignment="1" applyProtection="1">
      <alignment horizontal="center" vertical="center"/>
    </xf>
    <xf numFmtId="164" fontId="4" fillId="0" borderId="15" xfId="0" applyNumberFormat="1" applyFont="1" applyBorder="1" applyAlignment="1" applyProtection="1">
      <alignment horizontal="center" vertical="center"/>
    </xf>
    <xf numFmtId="164" fontId="7" fillId="3" borderId="16" xfId="0" applyNumberFormat="1" applyFont="1" applyFill="1" applyBorder="1" applyAlignment="1" applyProtection="1">
      <alignment horizontal="left"/>
    </xf>
    <xf numFmtId="0" fontId="7" fillId="6" borderId="17" xfId="0" applyFont="1" applyFill="1" applyBorder="1" applyAlignment="1" applyProtection="1">
      <alignment horizontal="right"/>
    </xf>
    <xf numFmtId="164" fontId="7" fillId="6" borderId="18" xfId="0" applyNumberFormat="1" applyFont="1" applyFill="1" applyBorder="1" applyAlignment="1" applyProtection="1">
      <alignment horizontal="left"/>
    </xf>
    <xf numFmtId="0" fontId="8" fillId="0" borderId="0" xfId="0" applyFont="1" applyProtection="1">
      <protection locked="0"/>
    </xf>
    <xf numFmtId="0" fontId="9" fillId="0" borderId="0" xfId="0" applyFont="1" applyProtection="1">
      <protection locked="0"/>
    </xf>
    <xf numFmtId="0" fontId="8" fillId="0" borderId="0" xfId="0" applyFont="1" applyProtection="1"/>
    <xf numFmtId="0" fontId="8" fillId="0" borderId="0" xfId="0" applyFont="1"/>
    <xf numFmtId="0" fontId="8" fillId="0" borderId="0" xfId="0" applyFont="1" applyAlignment="1" applyProtection="1">
      <alignment horizontal="center"/>
      <protection locked="0"/>
    </xf>
    <xf numFmtId="0" fontId="9" fillId="0" borderId="0" xfId="0" applyFont="1" applyAlignment="1" applyProtection="1">
      <protection locked="0"/>
    </xf>
    <xf numFmtId="0" fontId="8" fillId="0" borderId="19" xfId="0" applyFont="1" applyBorder="1" applyAlignment="1" applyProtection="1">
      <protection locked="0"/>
    </xf>
    <xf numFmtId="0" fontId="8" fillId="7" borderId="20" xfId="0" applyFont="1" applyFill="1" applyBorder="1" applyAlignment="1" applyProtection="1">
      <alignment horizontal="center"/>
      <protection locked="0"/>
    </xf>
    <xf numFmtId="9" fontId="8" fillId="7" borderId="20" xfId="1" applyFont="1" applyFill="1" applyBorder="1" applyAlignment="1" applyProtection="1">
      <alignment horizontal="center"/>
      <protection locked="0"/>
    </xf>
    <xf numFmtId="0" fontId="10" fillId="0" borderId="0" xfId="0" applyFont="1" applyAlignment="1" applyProtection="1">
      <alignment horizontal="center"/>
    </xf>
    <xf numFmtId="0" fontId="9" fillId="0" borderId="0" xfId="0" applyFont="1" applyAlignment="1" applyProtection="1">
      <alignment horizontal="left"/>
      <protection locked="0"/>
    </xf>
    <xf numFmtId="0" fontId="8" fillId="0" borderId="0" xfId="0" applyFont="1" applyAlignment="1" applyProtection="1">
      <alignment horizontal="left"/>
      <protection locked="0"/>
    </xf>
    <xf numFmtId="0" fontId="8" fillId="2" borderId="20" xfId="0" applyFont="1" applyFill="1" applyBorder="1" applyAlignment="1" applyProtection="1">
      <alignment horizontal="center"/>
      <protection locked="0"/>
    </xf>
    <xf numFmtId="9" fontId="8" fillId="2" borderId="20" xfId="1" applyFont="1" applyFill="1" applyBorder="1" applyAlignment="1" applyProtection="1">
      <alignment horizontal="center"/>
      <protection locked="0"/>
    </xf>
    <xf numFmtId="0" fontId="9" fillId="0" borderId="0" xfId="0" applyFont="1" applyProtection="1"/>
    <xf numFmtId="0" fontId="8" fillId="0" borderId="0" xfId="0" applyFont="1" applyAlignment="1" applyProtection="1">
      <alignment horizontal="center"/>
    </xf>
    <xf numFmtId="0" fontId="9" fillId="0" borderId="0" xfId="0" applyFont="1" applyAlignment="1" applyProtection="1">
      <alignment horizontal="center" vertical="center"/>
    </xf>
    <xf numFmtId="164" fontId="9" fillId="0" borderId="0" xfId="0" applyNumberFormat="1" applyFont="1" applyAlignment="1" applyProtection="1">
      <alignment horizontal="center" vertical="center"/>
    </xf>
    <xf numFmtId="3" fontId="8" fillId="0" borderId="0" xfId="0" applyNumberFormat="1" applyFont="1" applyProtection="1"/>
    <xf numFmtId="0" fontId="8" fillId="0" borderId="0" xfId="0" applyFont="1" applyAlignment="1">
      <alignment horizontal="center"/>
    </xf>
    <xf numFmtId="164" fontId="8" fillId="0" borderId="0" xfId="0" applyNumberFormat="1" applyFont="1" applyProtection="1"/>
    <xf numFmtId="9" fontId="8" fillId="0" borderId="0" xfId="0" applyNumberFormat="1" applyFont="1"/>
    <xf numFmtId="0" fontId="4" fillId="0" borderId="0" xfId="0" applyFont="1" applyBorder="1" applyAlignment="1" applyProtection="1"/>
    <xf numFmtId="0" fontId="12" fillId="0" borderId="34" xfId="0" applyFont="1" applyBorder="1" applyAlignment="1" applyProtection="1">
      <alignment horizontal="center"/>
    </xf>
    <xf numFmtId="0" fontId="12" fillId="0" borderId="35" xfId="0" applyFont="1" applyBorder="1" applyAlignment="1" applyProtection="1">
      <alignment horizontal="center"/>
    </xf>
    <xf numFmtId="0" fontId="12" fillId="0" borderId="36" xfId="0" applyFont="1" applyBorder="1" applyAlignment="1" applyProtection="1">
      <alignment horizontal="center"/>
    </xf>
    <xf numFmtId="0" fontId="4" fillId="0" borderId="3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xf>
    <xf numFmtId="10" fontId="4" fillId="0" borderId="4" xfId="0" applyNumberFormat="1"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44" fontId="4" fillId="0" borderId="7" xfId="0" applyNumberFormat="1"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7" fillId="6" borderId="34" xfId="0" applyFont="1" applyFill="1" applyBorder="1" applyAlignment="1" applyProtection="1">
      <alignment horizontal="right"/>
    </xf>
    <xf numFmtId="0" fontId="7" fillId="6" borderId="35" xfId="0" applyFont="1" applyFill="1" applyBorder="1" applyAlignment="1" applyProtection="1">
      <alignment horizontal="right"/>
    </xf>
    <xf numFmtId="164" fontId="7" fillId="6" borderId="35" xfId="0" applyNumberFormat="1" applyFont="1" applyFill="1" applyBorder="1" applyAlignment="1" applyProtection="1">
      <alignment horizontal="left" wrapText="1"/>
    </xf>
    <xf numFmtId="164" fontId="7" fillId="6" borderId="36" xfId="0" applyNumberFormat="1" applyFont="1" applyFill="1" applyBorder="1" applyAlignment="1" applyProtection="1">
      <alignment horizontal="left" wrapText="1"/>
    </xf>
    <xf numFmtId="3" fontId="4" fillId="0" borderId="7" xfId="0" applyNumberFormat="1" applyFont="1" applyBorder="1" applyAlignment="1" applyProtection="1">
      <alignment horizontal="center" vertical="center" wrapText="1"/>
    </xf>
    <xf numFmtId="3" fontId="8" fillId="0" borderId="7" xfId="0" applyNumberFormat="1" applyFont="1" applyBorder="1" applyAlignment="1" applyProtection="1">
      <alignment horizontal="center" vertical="center" wrapText="1"/>
    </xf>
    <xf numFmtId="0" fontId="7" fillId="3" borderId="30" xfId="0" applyFont="1" applyFill="1" applyBorder="1" applyAlignment="1" applyProtection="1">
      <alignment horizontal="right"/>
      <protection locked="0"/>
    </xf>
    <xf numFmtId="0" fontId="7" fillId="3" borderId="31" xfId="0" applyFont="1" applyFill="1" applyBorder="1" applyAlignment="1" applyProtection="1">
      <alignment horizontal="right"/>
      <protection locked="0"/>
    </xf>
    <xf numFmtId="164" fontId="7" fillId="3" borderId="31" xfId="0" applyNumberFormat="1" applyFont="1" applyFill="1" applyBorder="1" applyAlignment="1" applyProtection="1">
      <alignment horizontal="left" wrapText="1"/>
      <protection locked="0"/>
    </xf>
    <xf numFmtId="164" fontId="7" fillId="3" borderId="32" xfId="0" applyNumberFormat="1" applyFont="1" applyFill="1" applyBorder="1" applyAlignment="1" applyProtection="1">
      <alignment horizontal="left" wrapText="1"/>
      <protection locked="0"/>
    </xf>
    <xf numFmtId="0" fontId="4" fillId="0" borderId="0" xfId="0" applyFont="1" applyBorder="1" applyAlignment="1" applyProtection="1">
      <protection locked="0"/>
    </xf>
    <xf numFmtId="0" fontId="8" fillId="0" borderId="0" xfId="0" applyFont="1" applyBorder="1" applyAlignment="1" applyProtection="1">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protection locked="0"/>
    </xf>
    <xf numFmtId="0" fontId="11" fillId="6" borderId="18" xfId="0" applyFont="1" applyFill="1" applyBorder="1" applyAlignment="1" applyProtection="1">
      <alignment horizontal="center"/>
      <protection locked="0"/>
    </xf>
    <xf numFmtId="0" fontId="9" fillId="2" borderId="13"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6" fillId="4" borderId="23"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6" fillId="5" borderId="13"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textRotation="90"/>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textRotation="90"/>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abSelected="1" zoomScale="110" zoomScaleNormal="110" workbookViewId="0">
      <selection activeCell="A2" sqref="A2"/>
    </sheetView>
  </sheetViews>
  <sheetFormatPr defaultColWidth="8.85546875" defaultRowHeight="14.25" x14ac:dyDescent="0.2"/>
  <cols>
    <col min="1" max="1" width="3.7109375" style="35" bestFit="1" customWidth="1"/>
    <col min="2" max="2" width="28.7109375" style="35" customWidth="1"/>
    <col min="3" max="3" width="22.42578125" style="35" bestFit="1" customWidth="1"/>
    <col min="4" max="4" width="4.140625" style="51" bestFit="1" customWidth="1"/>
    <col min="5" max="5" width="32.85546875" style="35" customWidth="1"/>
    <col min="6" max="6" width="26" style="35" customWidth="1"/>
    <col min="7" max="7" width="1.5703125" style="35" hidden="1" customWidth="1"/>
    <col min="8" max="8" width="25" style="35" hidden="1" customWidth="1"/>
    <col min="9" max="11" width="16.28515625" style="35" hidden="1" customWidth="1"/>
    <col min="12" max="14" width="16.28515625" style="35" customWidth="1"/>
    <col min="15" max="21" width="8.85546875" style="35" customWidth="1"/>
    <col min="22" max="16384" width="8.85546875" style="35"/>
  </cols>
  <sheetData>
    <row r="1" spans="1:11" ht="15.75" thickBot="1" x14ac:dyDescent="0.3">
      <c r="A1" s="32"/>
      <c r="B1" s="33" t="s">
        <v>42</v>
      </c>
      <c r="C1" s="80"/>
      <c r="D1" s="81"/>
      <c r="E1" s="82"/>
      <c r="F1" s="32"/>
      <c r="G1" s="34"/>
      <c r="H1" s="34"/>
      <c r="I1" s="34"/>
      <c r="J1" s="34"/>
      <c r="K1" s="34"/>
    </row>
    <row r="2" spans="1:11" ht="15" thickBot="1" x14ac:dyDescent="0.25">
      <c r="A2" s="32"/>
      <c r="B2" s="32"/>
      <c r="C2" s="32"/>
      <c r="D2" s="36"/>
      <c r="E2" s="32"/>
      <c r="F2" s="32"/>
      <c r="G2" s="34"/>
      <c r="H2" s="34"/>
      <c r="I2" s="34"/>
      <c r="J2" s="34"/>
      <c r="K2" s="34"/>
    </row>
    <row r="3" spans="1:11" ht="15.75" thickBot="1" x14ac:dyDescent="0.3">
      <c r="A3" s="32"/>
      <c r="B3" s="37" t="s">
        <v>43</v>
      </c>
      <c r="C3" s="38" t="s">
        <v>26</v>
      </c>
      <c r="D3" s="39"/>
      <c r="E3" s="32" t="s">
        <v>34</v>
      </c>
      <c r="F3" s="40"/>
      <c r="G3" s="34"/>
      <c r="H3" s="41"/>
      <c r="I3" s="41" t="s">
        <v>4</v>
      </c>
      <c r="J3" s="41" t="s">
        <v>21</v>
      </c>
      <c r="K3" s="41" t="s">
        <v>6</v>
      </c>
    </row>
    <row r="4" spans="1:11" ht="15.75" thickBot="1" x14ac:dyDescent="0.3">
      <c r="A4" s="32"/>
      <c r="B4" s="42" t="s">
        <v>33</v>
      </c>
      <c r="C4" s="43" t="s">
        <v>26</v>
      </c>
      <c r="D4" s="44"/>
      <c r="E4" s="32" t="s">
        <v>35</v>
      </c>
      <c r="F4" s="45"/>
      <c r="G4" s="34"/>
      <c r="H4" s="46" t="s">
        <v>23</v>
      </c>
      <c r="I4" s="47">
        <v>1.84</v>
      </c>
      <c r="J4" s="47">
        <v>1.54</v>
      </c>
      <c r="K4" s="47">
        <v>0.31</v>
      </c>
    </row>
    <row r="5" spans="1:11" ht="15.75" thickBot="1" x14ac:dyDescent="0.3">
      <c r="A5" s="32"/>
      <c r="B5" s="42" t="s">
        <v>27</v>
      </c>
      <c r="C5" s="43" t="s">
        <v>26</v>
      </c>
      <c r="D5" s="44"/>
      <c r="E5" s="32"/>
      <c r="F5" s="32"/>
      <c r="G5" s="34"/>
      <c r="H5" s="46" t="s">
        <v>22</v>
      </c>
      <c r="I5" s="47">
        <v>2.2000000000000002</v>
      </c>
      <c r="J5" s="47">
        <v>1.9</v>
      </c>
      <c r="K5" s="47">
        <v>0.31</v>
      </c>
    </row>
    <row r="6" spans="1:11" ht="15.75" thickBot="1" x14ac:dyDescent="0.3">
      <c r="A6" s="32"/>
      <c r="B6" s="32"/>
      <c r="C6" s="32"/>
      <c r="D6" s="36"/>
      <c r="E6" s="32"/>
      <c r="F6" s="32"/>
      <c r="G6" s="34"/>
      <c r="H6" s="46" t="s">
        <v>24</v>
      </c>
      <c r="I6" s="47">
        <v>3.41</v>
      </c>
      <c r="J6" s="47">
        <v>3.01</v>
      </c>
      <c r="K6" s="47">
        <v>0.32</v>
      </c>
    </row>
    <row r="7" spans="1:11" ht="16.5" thickBot="1" x14ac:dyDescent="0.3">
      <c r="A7" s="90" t="s">
        <v>0</v>
      </c>
      <c r="B7" s="91"/>
      <c r="C7" s="91"/>
      <c r="D7" s="92"/>
      <c r="E7" s="92"/>
      <c r="F7" s="93"/>
      <c r="G7" s="1"/>
      <c r="H7" s="46" t="s">
        <v>25</v>
      </c>
      <c r="I7" s="47">
        <v>3.43</v>
      </c>
      <c r="J7" s="47">
        <v>3.03</v>
      </c>
      <c r="K7" s="47">
        <v>0.34</v>
      </c>
    </row>
    <row r="8" spans="1:11" ht="16.5" thickBot="1" x14ac:dyDescent="0.3">
      <c r="A8" s="94" t="s">
        <v>1</v>
      </c>
      <c r="B8" s="86" t="s">
        <v>2</v>
      </c>
      <c r="C8" s="87"/>
      <c r="D8" s="97" t="s">
        <v>3</v>
      </c>
      <c r="E8" s="88" t="s">
        <v>2</v>
      </c>
      <c r="F8" s="89"/>
      <c r="G8" s="1"/>
      <c r="H8" s="46" t="s">
        <v>45</v>
      </c>
      <c r="I8" s="47">
        <v>3.48</v>
      </c>
      <c r="J8" s="47">
        <v>3.08</v>
      </c>
      <c r="K8" s="47">
        <v>0.39</v>
      </c>
    </row>
    <row r="9" spans="1:11" ht="15.75" x14ac:dyDescent="0.25">
      <c r="A9" s="95"/>
      <c r="B9" s="2" t="s">
        <v>4</v>
      </c>
      <c r="C9" s="7"/>
      <c r="D9" s="98"/>
      <c r="E9" s="2" t="s">
        <v>4</v>
      </c>
      <c r="F9" s="13"/>
      <c r="G9" s="3"/>
      <c r="H9" s="46" t="s">
        <v>44</v>
      </c>
      <c r="I9" s="47">
        <v>3.5</v>
      </c>
      <c r="J9" s="47">
        <v>3.1</v>
      </c>
      <c r="K9" s="47">
        <v>0.41</v>
      </c>
    </row>
    <row r="10" spans="1:11" ht="15.75" x14ac:dyDescent="0.25">
      <c r="A10" s="95"/>
      <c r="B10" s="4" t="s">
        <v>21</v>
      </c>
      <c r="C10" s="8"/>
      <c r="D10" s="98"/>
      <c r="E10" s="4" t="s">
        <v>21</v>
      </c>
      <c r="F10" s="14"/>
      <c r="G10" s="3"/>
      <c r="H10" s="46"/>
      <c r="I10" s="47"/>
      <c r="J10" s="47"/>
      <c r="K10" s="47"/>
    </row>
    <row r="11" spans="1:11" ht="15.75" x14ac:dyDescent="0.25">
      <c r="A11" s="95"/>
      <c r="B11" s="4" t="s">
        <v>6</v>
      </c>
      <c r="C11" s="8"/>
      <c r="D11" s="98"/>
      <c r="E11" s="4" t="s">
        <v>6</v>
      </c>
      <c r="F11" s="14"/>
      <c r="G11" s="3"/>
      <c r="H11" s="46"/>
      <c r="I11" s="47"/>
      <c r="J11" s="47"/>
      <c r="K11" s="47"/>
    </row>
    <row r="12" spans="1:11" ht="31.15" customHeight="1" x14ac:dyDescent="0.25">
      <c r="A12" s="95"/>
      <c r="B12" s="18" t="s">
        <v>7</v>
      </c>
      <c r="C12" s="22">
        <f>SUM(C9:C11)</f>
        <v>0</v>
      </c>
      <c r="D12" s="98"/>
      <c r="E12" s="19" t="s">
        <v>8</v>
      </c>
      <c r="F12" s="24">
        <f>SUM(F9:F11)</f>
        <v>0</v>
      </c>
      <c r="G12" s="1"/>
      <c r="H12" s="34"/>
      <c r="I12" s="34"/>
      <c r="J12" s="34"/>
      <c r="K12" s="34"/>
    </row>
    <row r="13" spans="1:11" ht="31.15" customHeight="1" x14ac:dyDescent="0.25">
      <c r="A13" s="95"/>
      <c r="B13" s="18" t="s">
        <v>28</v>
      </c>
      <c r="C13" s="23">
        <f>IF(D5="Y",((C9*I5)+(C10*J5)+(C11*K5)),((C9*I4)+(C10*J4)+(C11*K4)))</f>
        <v>0</v>
      </c>
      <c r="D13" s="98"/>
      <c r="E13" s="19" t="s">
        <v>29</v>
      </c>
      <c r="F13" s="25">
        <f>IF(D3="Y",(IF(D4="N",((F9*I8)+(F10*J8)+(F11*K8)),((F9*I9)+(F10*J9)+(F11*K9)))),(IF(D4="N",((F9*I6)+(F10*J6)+(F11*K6)),((F9*I7)+(F10*J7)+(F11*K7)))))</f>
        <v>0</v>
      </c>
      <c r="G13" s="1"/>
      <c r="H13" s="48" t="s">
        <v>32</v>
      </c>
      <c r="I13" s="49">
        <f>C13+F13</f>
        <v>0</v>
      </c>
      <c r="J13" s="41"/>
      <c r="K13" s="41"/>
    </row>
    <row r="14" spans="1:11" ht="15.75" x14ac:dyDescent="0.25">
      <c r="A14" s="95"/>
      <c r="B14" s="83" t="s">
        <v>9</v>
      </c>
      <c r="C14" s="83"/>
      <c r="D14" s="98"/>
      <c r="E14" s="84" t="s">
        <v>9</v>
      </c>
      <c r="F14" s="85"/>
      <c r="G14" s="1"/>
      <c r="H14" s="46"/>
      <c r="I14" s="47"/>
      <c r="J14" s="47"/>
      <c r="K14" s="47"/>
    </row>
    <row r="15" spans="1:11" ht="15.75" x14ac:dyDescent="0.25">
      <c r="A15" s="95"/>
      <c r="B15" s="4" t="s">
        <v>5</v>
      </c>
      <c r="C15" s="9"/>
      <c r="D15" s="98"/>
      <c r="E15" s="4" t="s">
        <v>5</v>
      </c>
      <c r="F15" s="10"/>
      <c r="G15" s="1"/>
      <c r="H15" s="46"/>
      <c r="I15" s="47"/>
      <c r="J15" s="47"/>
      <c r="K15" s="47"/>
    </row>
    <row r="16" spans="1:11" ht="15.75" x14ac:dyDescent="0.25">
      <c r="A16" s="95"/>
      <c r="B16" s="4" t="s">
        <v>6</v>
      </c>
      <c r="C16" s="9"/>
      <c r="D16" s="98"/>
      <c r="E16" s="4" t="s">
        <v>6</v>
      </c>
      <c r="F16" s="11"/>
      <c r="G16" s="1"/>
      <c r="H16" s="46"/>
      <c r="I16" s="47"/>
      <c r="J16" s="47"/>
      <c r="K16" s="47"/>
    </row>
    <row r="17" spans="1:11" ht="31.15" customHeight="1" thickBot="1" x14ac:dyDescent="0.3">
      <c r="A17" s="95"/>
      <c r="B17" s="5" t="s">
        <v>30</v>
      </c>
      <c r="C17" s="28">
        <f>(C10*C15)+(C11*C16)</f>
        <v>0</v>
      </c>
      <c r="D17" s="98"/>
      <c r="E17" s="5" t="s">
        <v>31</v>
      </c>
      <c r="F17" s="26">
        <f>(F10*F15)+(F11*F16)</f>
        <v>0</v>
      </c>
      <c r="G17" s="1"/>
      <c r="H17" s="46"/>
      <c r="I17" s="47"/>
      <c r="J17" s="47"/>
      <c r="K17" s="47"/>
    </row>
    <row r="18" spans="1:11" ht="31.15" customHeight="1" thickBot="1" x14ac:dyDescent="0.3">
      <c r="A18" s="96"/>
      <c r="B18" s="20" t="s">
        <v>10</v>
      </c>
      <c r="C18" s="27">
        <f>C13+C17</f>
        <v>0</v>
      </c>
      <c r="D18" s="99"/>
      <c r="E18" s="21" t="s">
        <v>11</v>
      </c>
      <c r="F18" s="27">
        <f>F13+F17</f>
        <v>0</v>
      </c>
      <c r="G18" s="1"/>
      <c r="H18" s="46"/>
      <c r="I18" s="47"/>
      <c r="J18" s="47"/>
      <c r="K18" s="47"/>
    </row>
    <row r="19" spans="1:11" ht="17.25" thickBot="1" x14ac:dyDescent="0.3">
      <c r="A19" s="70" t="s">
        <v>12</v>
      </c>
      <c r="B19" s="71"/>
      <c r="C19" s="71"/>
      <c r="D19" s="72">
        <f>C18+F18</f>
        <v>0</v>
      </c>
      <c r="E19" s="72"/>
      <c r="F19" s="73"/>
      <c r="G19" s="1"/>
      <c r="H19" s="46"/>
      <c r="I19" s="47"/>
      <c r="J19" s="47"/>
      <c r="K19" s="47"/>
    </row>
    <row r="20" spans="1:11" ht="16.5" thickBot="1" x14ac:dyDescent="0.3">
      <c r="A20" s="74"/>
      <c r="B20" s="75"/>
      <c r="C20" s="75"/>
      <c r="D20" s="75"/>
      <c r="E20" s="75"/>
      <c r="F20" s="75"/>
      <c r="G20" s="1"/>
      <c r="H20" s="34"/>
      <c r="I20" s="34"/>
      <c r="J20" s="34"/>
      <c r="K20" s="34"/>
    </row>
    <row r="21" spans="1:11" ht="15.6" customHeight="1" x14ac:dyDescent="0.2">
      <c r="A21" s="76" t="s">
        <v>39</v>
      </c>
      <c r="B21" s="77"/>
      <c r="C21" s="77"/>
      <c r="D21" s="78"/>
      <c r="E21" s="78"/>
      <c r="F21" s="79"/>
      <c r="G21" s="34"/>
      <c r="H21" s="34"/>
      <c r="I21" s="34"/>
      <c r="J21" s="34" t="s">
        <v>38</v>
      </c>
      <c r="K21" s="34"/>
    </row>
    <row r="22" spans="1:11" ht="15.75" x14ac:dyDescent="0.2">
      <c r="A22" s="58">
        <v>1</v>
      </c>
      <c r="B22" s="6" t="s">
        <v>13</v>
      </c>
      <c r="C22" s="12"/>
      <c r="D22" s="59">
        <v>5</v>
      </c>
      <c r="E22" s="59" t="s">
        <v>7</v>
      </c>
      <c r="F22" s="68">
        <f>J22</f>
        <v>0</v>
      </c>
      <c r="G22" s="34"/>
      <c r="H22" s="34" t="s">
        <v>36</v>
      </c>
      <c r="I22" s="34">
        <f>C12*F3</f>
        <v>0</v>
      </c>
      <c r="J22" s="50">
        <f>I22+C12</f>
        <v>0</v>
      </c>
      <c r="K22" s="52" t="e">
        <f>F32-C32</f>
        <v>#DIV/0!</v>
      </c>
    </row>
    <row r="23" spans="1:11" ht="15.75" x14ac:dyDescent="0.2">
      <c r="A23" s="58"/>
      <c r="B23" s="6" t="s">
        <v>14</v>
      </c>
      <c r="C23" s="12"/>
      <c r="D23" s="59"/>
      <c r="E23" s="59"/>
      <c r="F23" s="69"/>
      <c r="G23" s="34"/>
      <c r="H23" s="34" t="s">
        <v>37</v>
      </c>
      <c r="I23" s="34">
        <f>F12*F4</f>
        <v>0</v>
      </c>
      <c r="J23" s="50">
        <f>I23+F12</f>
        <v>0</v>
      </c>
      <c r="K23" s="34"/>
    </row>
    <row r="24" spans="1:11" ht="14.45" customHeight="1" x14ac:dyDescent="0.2">
      <c r="A24" s="58">
        <v>2</v>
      </c>
      <c r="B24" s="59" t="s">
        <v>15</v>
      </c>
      <c r="C24" s="60" t="e">
        <f>C23/C22</f>
        <v>#DIV/0!</v>
      </c>
      <c r="D24" s="59">
        <v>6</v>
      </c>
      <c r="E24" s="59" t="s">
        <v>16</v>
      </c>
      <c r="F24" s="68">
        <f>J23</f>
        <v>0</v>
      </c>
      <c r="G24" s="34"/>
      <c r="H24" s="34"/>
      <c r="I24" s="34"/>
      <c r="J24" s="34"/>
      <c r="K24" s="34"/>
    </row>
    <row r="25" spans="1:11" ht="14.45" customHeight="1" x14ac:dyDescent="0.2">
      <c r="A25" s="58"/>
      <c r="B25" s="59"/>
      <c r="C25" s="61"/>
      <c r="D25" s="59"/>
      <c r="E25" s="59"/>
      <c r="F25" s="69"/>
      <c r="G25" s="34"/>
      <c r="H25" s="34"/>
      <c r="I25" s="34"/>
      <c r="J25" s="34"/>
      <c r="K25" s="34"/>
    </row>
    <row r="26" spans="1:11" x14ac:dyDescent="0.2">
      <c r="A26" s="58">
        <v>3</v>
      </c>
      <c r="B26" s="59" t="s">
        <v>17</v>
      </c>
      <c r="C26" s="60" t="e">
        <f>IF(C24*1.6&lt;=1,C24*1.6,1)</f>
        <v>#DIV/0!</v>
      </c>
      <c r="D26" s="59">
        <v>7</v>
      </c>
      <c r="E26" s="59" t="s">
        <v>10</v>
      </c>
      <c r="F26" s="62" t="e">
        <f>IF(D5="Y",(((F22*C26)*I5)+((F22*C28)*K5)),((F22*C26)*I4))</f>
        <v>#DIV/0!</v>
      </c>
      <c r="G26" s="34"/>
      <c r="H26" s="34"/>
      <c r="I26" s="34"/>
      <c r="J26" s="34"/>
      <c r="K26" s="34"/>
    </row>
    <row r="27" spans="1:11" x14ac:dyDescent="0.2">
      <c r="A27" s="58"/>
      <c r="B27" s="59"/>
      <c r="C27" s="60"/>
      <c r="D27" s="59"/>
      <c r="E27" s="59"/>
      <c r="F27" s="63"/>
      <c r="G27" s="34"/>
      <c r="H27" s="34"/>
      <c r="I27" s="34"/>
      <c r="J27" s="34"/>
      <c r="K27" s="34"/>
    </row>
    <row r="28" spans="1:11" ht="14.45" customHeight="1" x14ac:dyDescent="0.2">
      <c r="A28" s="58">
        <v>4</v>
      </c>
      <c r="B28" s="59" t="s">
        <v>18</v>
      </c>
      <c r="C28" s="60" t="e">
        <f>1-C26</f>
        <v>#DIV/0!</v>
      </c>
      <c r="D28" s="59">
        <v>8</v>
      </c>
      <c r="E28" s="59" t="s">
        <v>11</v>
      </c>
      <c r="F28" s="62" t="e">
        <f>IF(D3="Y",(IF(D4="N",((F24*C26)*I8),((F24*C26)*I9))),(IF(D4="N",((F24*C26)*I6),((F24*C26)*I7))))</f>
        <v>#DIV/0!</v>
      </c>
      <c r="G28" s="34"/>
      <c r="H28" s="34"/>
      <c r="I28" s="34"/>
      <c r="J28" s="34"/>
      <c r="K28" s="34"/>
    </row>
    <row r="29" spans="1:11" ht="14.45" customHeight="1" x14ac:dyDescent="0.2">
      <c r="A29" s="58"/>
      <c r="B29" s="59"/>
      <c r="C29" s="61"/>
      <c r="D29" s="59"/>
      <c r="E29" s="59"/>
      <c r="F29" s="63"/>
      <c r="G29" s="34"/>
      <c r="H29" s="34"/>
      <c r="I29" s="34"/>
      <c r="J29" s="34"/>
      <c r="K29" s="34"/>
    </row>
    <row r="30" spans="1:11" ht="17.25" thickBot="1" x14ac:dyDescent="0.3">
      <c r="A30" s="64" t="s">
        <v>41</v>
      </c>
      <c r="B30" s="65"/>
      <c r="C30" s="65"/>
      <c r="D30" s="66" t="e">
        <f>F26+F28</f>
        <v>#DIV/0!</v>
      </c>
      <c r="E30" s="66"/>
      <c r="F30" s="67"/>
      <c r="G30" s="34"/>
      <c r="H30" s="34"/>
      <c r="I30" s="34"/>
      <c r="J30" s="34"/>
      <c r="K30" s="34"/>
    </row>
    <row r="31" spans="1:11" ht="16.5" thickBot="1" x14ac:dyDescent="0.3">
      <c r="A31" s="54"/>
      <c r="B31" s="54"/>
      <c r="C31" s="54"/>
      <c r="D31" s="54"/>
      <c r="E31" s="54"/>
      <c r="F31" s="54"/>
      <c r="G31" s="34"/>
      <c r="H31" s="34"/>
      <c r="I31" s="34"/>
      <c r="J31" s="34"/>
      <c r="K31" s="34"/>
    </row>
    <row r="32" spans="1:11" ht="16.5" x14ac:dyDescent="0.25">
      <c r="A32" s="15"/>
      <c r="B32" s="16" t="s">
        <v>19</v>
      </c>
      <c r="C32" s="29">
        <f>D19</f>
        <v>0</v>
      </c>
      <c r="D32" s="17" t="s">
        <v>20</v>
      </c>
      <c r="E32" s="30" t="s">
        <v>40</v>
      </c>
      <c r="F32" s="31" t="e">
        <f>D30</f>
        <v>#DIV/0!</v>
      </c>
      <c r="G32" s="34"/>
      <c r="H32" s="52"/>
      <c r="I32" s="34"/>
      <c r="J32" s="34"/>
      <c r="K32" s="34"/>
    </row>
    <row r="33" spans="1:11" ht="17.25" thickBot="1" x14ac:dyDescent="0.3">
      <c r="A33" s="55" t="e">
        <f>IF(C32&gt;F32,"Traditional Claiming Provides Greater Reimbursement","CEP Claiming Provides Greater Reimbursement")</f>
        <v>#DIV/0!</v>
      </c>
      <c r="B33" s="56"/>
      <c r="C33" s="56"/>
      <c r="D33" s="56"/>
      <c r="E33" s="56"/>
      <c r="F33" s="57"/>
      <c r="G33" s="34"/>
      <c r="H33" s="34"/>
      <c r="I33" s="34"/>
      <c r="J33" s="34"/>
      <c r="K33" s="34"/>
    </row>
    <row r="36" spans="1:11" x14ac:dyDescent="0.2">
      <c r="H36" s="53"/>
    </row>
  </sheetData>
  <sheetProtection algorithmName="SHA-512" hashValue="trUHixw2pC0T9XTcqUwGh5OhZBbNBZF5SLCjL9Ar6criNqwwOHUqUPk7A2z8ch/2N8VEHPR09wUoc3pOepXAWg==" saltValue="4riViCzu8AF06ZRLcmKv4Q==" spinCount="100000" sheet="1" objects="1" scenarios="1" formatCells="0" formatColumns="0" formatRows="0" insertColumns="0" insertRows="0" insertHyperlinks="0" deleteColumns="0" deleteRows="0" selectLockedCells="1" sort="0" autoFilter="0" pivotTables="0"/>
  <mergeCells count="38">
    <mergeCell ref="C1:E1"/>
    <mergeCell ref="B14:C14"/>
    <mergeCell ref="E14:F14"/>
    <mergeCell ref="B8:C8"/>
    <mergeCell ref="E8:F8"/>
    <mergeCell ref="A7:F7"/>
    <mergeCell ref="A8:A18"/>
    <mergeCell ref="D8:D18"/>
    <mergeCell ref="A19:C19"/>
    <mergeCell ref="D19:F19"/>
    <mergeCell ref="A20:F20"/>
    <mergeCell ref="A21:F21"/>
    <mergeCell ref="A22:A23"/>
    <mergeCell ref="D22:D23"/>
    <mergeCell ref="E22:E23"/>
    <mergeCell ref="F22:F23"/>
    <mergeCell ref="D26:D27"/>
    <mergeCell ref="E26:E27"/>
    <mergeCell ref="F26:F27"/>
    <mergeCell ref="A24:A25"/>
    <mergeCell ref="B24:B25"/>
    <mergeCell ref="C24:C25"/>
    <mergeCell ref="D24:D25"/>
    <mergeCell ref="E24:E25"/>
    <mergeCell ref="F24:F25"/>
    <mergeCell ref="A26:A27"/>
    <mergeCell ref="B26:B27"/>
    <mergeCell ref="C26:C27"/>
    <mergeCell ref="A31:F31"/>
    <mergeCell ref="A33:F33"/>
    <mergeCell ref="A28:A29"/>
    <mergeCell ref="B28:B29"/>
    <mergeCell ref="C28:C29"/>
    <mergeCell ref="D28:D29"/>
    <mergeCell ref="E28:E29"/>
    <mergeCell ref="F28:F29"/>
    <mergeCell ref="A30:C30"/>
    <mergeCell ref="D30:F30"/>
  </mergeCells>
  <pageMargins left="0.7" right="0.7" top="1.3" bottom="0.75" header="0.3" footer="0.3"/>
  <pageSetup scale="76" orientation="portrait" r:id="rId1"/>
  <headerFooter>
    <oddHeader>&amp;C&amp;"Calibri,Bold"&amp;16Community Eligibility Provision
Reimbursement Estimation and Comparison
SY 2016-2017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 1</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cherzog</dc:creator>
  <cp:lastModifiedBy>Donna Kelly Knight</cp:lastModifiedBy>
  <cp:lastPrinted>2017-04-05T20:50:37Z</cp:lastPrinted>
  <dcterms:created xsi:type="dcterms:W3CDTF">2013-05-20T15:51:57Z</dcterms:created>
  <dcterms:modified xsi:type="dcterms:W3CDTF">2021-07-28T15:02:16Z</dcterms:modified>
</cp:coreProperties>
</file>