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rherring\Desktop\"/>
    </mc:Choice>
  </mc:AlternateContent>
  <bookViews>
    <workbookView xWindow="0" yWindow="0" windowWidth="18870" windowHeight="7815" tabRatio="707"/>
  </bookViews>
  <sheets>
    <sheet name="Notes" sheetId="32" r:id="rId1"/>
    <sheet name="1_StateAppropriations" sheetId="42" r:id="rId2"/>
    <sheet name="1A StateAppropriations" sheetId="37" r:id="rId3"/>
    <sheet name="1B State Appropriations" sheetId="41" r:id="rId4"/>
    <sheet name="2StateFormulas" sheetId="38" r:id="rId5"/>
    <sheet name="3LEABase2016" sheetId="39" r:id="rId6"/>
    <sheet name="4unallotted" sheetId="29" r:id="rId7"/>
    <sheet name="5AllLEAs" sheetId="35" r:id="rId8"/>
    <sheet name="6_51A" sheetId="30" r:id="rId9"/>
  </sheets>
  <definedNames>
    <definedName name="_xlnm.Print_Area" localSheetId="1">'1_StateAppropriations'!$A$1:$I$73</definedName>
    <definedName name="_xlnm.Print_Area" localSheetId="2">'1A StateAppropriations'!$A$1:$F$35</definedName>
    <definedName name="_xlnm.Print_Area" localSheetId="3">'1B State Appropriations'!$A$1:$F$45</definedName>
    <definedName name="_xlnm.Print_Area" localSheetId="4">'2StateFormulas'!$A$1:$K$109</definedName>
    <definedName name="_xlnm.Print_Area" localSheetId="5">'3LEABase2016'!$A$1:$F$51</definedName>
    <definedName name="_xlnm.Print_Titles" localSheetId="7">'5AllLEAs'!$7:$7</definedName>
  </definedNames>
  <calcPr calcId="152511"/>
</workbook>
</file>

<file path=xl/calcChain.xml><?xml version="1.0" encoding="utf-8"?>
<calcChain xmlns="http://schemas.openxmlformats.org/spreadsheetml/2006/main">
  <c r="F35" i="41" l="1"/>
  <c r="F32" i="37" l="1"/>
  <c r="F26" i="37"/>
  <c r="F33" i="37" s="1"/>
  <c r="F25" i="41" s="1"/>
  <c r="F11" i="37"/>
  <c r="F10" i="41"/>
  <c r="F40" i="41" l="1"/>
  <c r="F39" i="41"/>
  <c r="F45" i="41" l="1"/>
  <c r="F48" i="41" s="1"/>
  <c r="G25" i="41" s="1"/>
  <c r="D125" i="35"/>
  <c r="D126" i="35"/>
  <c r="D124" i="35"/>
  <c r="B19" i="30"/>
  <c r="G19" i="30" s="1"/>
  <c r="E11" i="30"/>
  <c r="G11" i="30" s="1"/>
  <c r="G15" i="30" s="1"/>
  <c r="E21" i="29"/>
  <c r="E23" i="29" s="1"/>
  <c r="E9" i="29"/>
  <c r="E25" i="39"/>
  <c r="E10" i="39"/>
  <c r="E27" i="39" s="1"/>
  <c r="E31" i="39" s="1"/>
  <c r="E38" i="39" s="1"/>
  <c r="G23" i="30" l="1"/>
  <c r="G31" i="30" s="1"/>
  <c r="E13" i="29"/>
  <c r="E17" i="29" s="1"/>
</calcChain>
</file>

<file path=xl/sharedStrings.xml><?xml version="1.0" encoding="utf-8"?>
<sst xmlns="http://schemas.openxmlformats.org/spreadsheetml/2006/main" count="643" uniqueCount="546">
  <si>
    <t>Central Office Administration</t>
  </si>
  <si>
    <t>Classroom Teachers</t>
  </si>
  <si>
    <t>Teacher Assistants</t>
  </si>
  <si>
    <t>Instructional Support</t>
  </si>
  <si>
    <t>School Building Administration</t>
  </si>
  <si>
    <t>Textbooks</t>
  </si>
  <si>
    <t>Position &amp; Months of Employment Categories:</t>
  </si>
  <si>
    <t>Career Technical Education  - MOE</t>
  </si>
  <si>
    <t>Total Position &amp; Months of Employment</t>
  </si>
  <si>
    <t>Classroom Materials &amp; Supplies</t>
  </si>
  <si>
    <t>At-Risk Supplemental Funding</t>
  </si>
  <si>
    <t>Low Wealth Supplemental Funding (if applicable)</t>
  </si>
  <si>
    <t xml:space="preserve">Prior Year Transportation </t>
  </si>
  <si>
    <t xml:space="preserve"> Total State  Funds (Initial Allotment )</t>
  </si>
  <si>
    <t xml:space="preserve">Small County Supplemental Funding  (if applicable)                          </t>
  </si>
  <si>
    <t>LEA Allotted ADM</t>
  </si>
  <si>
    <t xml:space="preserve">        (Longevity, Annual Leave, Short Term Disability</t>
  </si>
  <si>
    <t xml:space="preserve">         Worker’s Compensation &amp; Unemployment)</t>
  </si>
  <si>
    <t xml:space="preserve">   (see the Dollars Per ADM chart)</t>
  </si>
  <si>
    <t>Dissadvantaged Student Supplemental Funding</t>
  </si>
  <si>
    <t>NA</t>
  </si>
  <si>
    <t>Total Dollar and Categorical Allotments</t>
  </si>
  <si>
    <t>TOTAL Adjusted State Base</t>
  </si>
  <si>
    <t>Example of a calculation of the State Base Allotment per ADM to a Charter School</t>
  </si>
  <si>
    <t>Allotments to a Local Education Agency</t>
  </si>
  <si>
    <t>Dollars per ADM before guaranteed Allotments</t>
  </si>
  <si>
    <t>Budgeted</t>
  </si>
  <si>
    <t>Positions</t>
  </si>
  <si>
    <t>Funds</t>
  </si>
  <si>
    <t>Classroom Materials/Instructional Supplies/Equipment</t>
  </si>
  <si>
    <t>Annual Leave</t>
  </si>
  <si>
    <t>Estimated Matching Benefits (Note 1)</t>
  </si>
  <si>
    <t>Noninstructional Support Personnel</t>
  </si>
  <si>
    <t>Academically &amp; Intellectually Gifted</t>
  </si>
  <si>
    <t>At Risk Student Services/Alternative Schools</t>
  </si>
  <si>
    <t>Middle School Safety Officer Grant</t>
  </si>
  <si>
    <t>Panic Alarms Grant</t>
  </si>
  <si>
    <t>Children with Special Needs</t>
  </si>
  <si>
    <t>Disadvantaged Student Supplemental Funding</t>
  </si>
  <si>
    <t>Driver Education (DOT)</t>
  </si>
  <si>
    <t>Limited English Proficiency</t>
  </si>
  <si>
    <t>Low Wealth Supplemental Funding</t>
  </si>
  <si>
    <t>School Connectivitiy</t>
  </si>
  <si>
    <t>Small County Supplemental Funding</t>
  </si>
  <si>
    <t>Children in Private Psychiatric Residential Treatment Facilities</t>
  </si>
  <si>
    <t>School Based Child and Family Support Teams</t>
  </si>
  <si>
    <t xml:space="preserve"> </t>
  </si>
  <si>
    <t>Career Technical Education</t>
  </si>
  <si>
    <t>Restricted grant for PRTFs</t>
  </si>
  <si>
    <t>Positions and Months of Employment</t>
  </si>
  <si>
    <t>Dollar and Categorical Allotments</t>
  </si>
  <si>
    <t>Guaranteed unallotted dollars</t>
  </si>
  <si>
    <t>Allotted in subsequent revisions throughout the year</t>
  </si>
  <si>
    <t>Total Funds included in Initial Allottments</t>
  </si>
  <si>
    <t>Allotted based on population of students at the charter school per legislation</t>
  </si>
  <si>
    <t>Other State Public School Funds provided to Charter Schools</t>
  </si>
  <si>
    <t>Direct Funding provided</t>
  </si>
  <si>
    <t>Restricted grant for Early Colleges per legislation</t>
  </si>
  <si>
    <t>Restricted grant for eligible schools per legislation</t>
  </si>
  <si>
    <t>Public Schools of North Carolina</t>
  </si>
  <si>
    <t>North Carolina Department of Public Instruction</t>
  </si>
  <si>
    <t>Unallotted Funds:</t>
  </si>
  <si>
    <t>Unemployment Compensation</t>
  </si>
  <si>
    <t>Worker's Compensation</t>
  </si>
  <si>
    <t>Short Term Disability</t>
  </si>
  <si>
    <t>Benefits</t>
  </si>
  <si>
    <t>Longevity</t>
  </si>
  <si>
    <t xml:space="preserve">Annual Leave </t>
  </si>
  <si>
    <t>Voc Ed - Longevity</t>
  </si>
  <si>
    <t>Total</t>
  </si>
  <si>
    <t>Unallotted Dollars per ADM</t>
  </si>
  <si>
    <t xml:space="preserve">  Public Schools of North Carolina</t>
  </si>
  <si>
    <t xml:space="preserve">  North Carolina Department of Public Instruction</t>
  </si>
  <si>
    <t>Enter Unit #</t>
  </si>
  <si>
    <t>LEA #</t>
  </si>
  <si>
    <t>LEA Name</t>
  </si>
  <si>
    <t>ADM/ Headcount</t>
  </si>
  <si>
    <t>$ Per ADM/Hdct</t>
  </si>
  <si>
    <t>State Funding</t>
  </si>
  <si>
    <t>510</t>
  </si>
  <si>
    <t>Johnston County</t>
  </si>
  <si>
    <t/>
  </si>
  <si>
    <t>State-Based Funding Total</t>
  </si>
  <si>
    <t>$</t>
  </si>
  <si>
    <t>Dollars Per Headcount</t>
  </si>
  <si>
    <t xml:space="preserve">    Children With Disabilities Funds</t>
  </si>
  <si>
    <t>NCVPS Funds Transfer</t>
  </si>
  <si>
    <t xml:space="preserve">    Limited English Proficiency Funds</t>
  </si>
  <si>
    <t>State Subtotal</t>
  </si>
  <si>
    <t>CWD Special State Reserve Funds</t>
  </si>
  <si>
    <t>Fines/Forfeitures Funds</t>
  </si>
  <si>
    <t>Reading Devices</t>
  </si>
  <si>
    <t>School Resource Officers</t>
  </si>
  <si>
    <t>Panic Alarms</t>
  </si>
  <si>
    <t>TOTAL STATE FUNDS</t>
  </si>
  <si>
    <t>Plus: Un-allotted Dollars Per ADM-state avg/ADM</t>
  </si>
  <si>
    <t>Cooperative and Innovative HS</t>
  </si>
  <si>
    <t>This workbook is for illustrative purposes only.</t>
  </si>
  <si>
    <t>Provides an illustration of the calculation from the State Appopriations to the LEA allotment to the charter school base allotment per ADM and other funding</t>
  </si>
  <si>
    <t>510 Johnston County was used for this illustration</t>
  </si>
  <si>
    <t xml:space="preserve">Charter School sudents receive services through the LEAs </t>
  </si>
  <si>
    <t>positions/months of employment</t>
  </si>
  <si>
    <t>TOTAL Available to Charter Schools</t>
  </si>
  <si>
    <t>Not available to Charter Schools</t>
  </si>
  <si>
    <t>State Initial Allotment Formulas</t>
  </si>
  <si>
    <t>Administration</t>
  </si>
  <si>
    <t>Category</t>
  </si>
  <si>
    <r>
      <t xml:space="preserve">Basis of Allotment </t>
    </r>
    <r>
      <rPr>
        <b/>
        <sz val="8"/>
        <rFont val="SWISS"/>
      </rPr>
      <t>(Funding Factors are rounding.)</t>
    </r>
  </si>
  <si>
    <t xml:space="preserve">  Central Office Administration</t>
  </si>
  <si>
    <t>Instructional Personnel and Support Services</t>
  </si>
  <si>
    <r>
      <t xml:space="preserve">Basis of Allotment </t>
    </r>
    <r>
      <rPr>
        <b/>
        <sz val="8"/>
        <rFont val="SWISS"/>
      </rPr>
      <t>(Funding Factors are rounded.)</t>
    </r>
  </si>
  <si>
    <t>Allotted Salary</t>
  </si>
  <si>
    <t xml:space="preserve">  Classroom Teachers</t>
  </si>
  <si>
    <t xml:space="preserve">        Grades Kindergarten</t>
  </si>
  <si>
    <t xml:space="preserve">  1 per 18 in ADM.  </t>
  </si>
  <si>
    <t xml:space="preserve">        Grades 1 - 3</t>
  </si>
  <si>
    <t xml:space="preserve">  1 per 17 in ADM.  </t>
  </si>
  <si>
    <t xml:space="preserve">        Grades 4 - 6</t>
  </si>
  <si>
    <t xml:space="preserve">  1 per 24 in ADM.  </t>
  </si>
  <si>
    <t xml:space="preserve">        Grades 7 - 8</t>
  </si>
  <si>
    <t xml:space="preserve">  1 per 23 in ADM. </t>
  </si>
  <si>
    <t xml:space="preserve">        Grade 9</t>
  </si>
  <si>
    <t xml:space="preserve">  1 per 26.5 in ADM.  </t>
  </si>
  <si>
    <t xml:space="preserve">        Grades 10 - 12</t>
  </si>
  <si>
    <t xml:space="preserve">  1 per 29 in ADM.  </t>
  </si>
  <si>
    <t>LEA Average</t>
  </si>
  <si>
    <t xml:space="preserve">        Math/Science/Computer Teachers</t>
  </si>
  <si>
    <t xml:space="preserve">  1 per county or based on sub agreements.</t>
  </si>
  <si>
    <t xml:space="preserve">  Teacher Assistants</t>
  </si>
  <si>
    <t xml:space="preserve">  Instructional Support</t>
  </si>
  <si>
    <t xml:space="preserve">  1 per 218.55 in ADM.</t>
  </si>
  <si>
    <t xml:space="preserve">  School Building Administration</t>
  </si>
  <si>
    <t xml:space="preserve">        Principals</t>
  </si>
  <si>
    <t xml:space="preserve">  1 per school with at least 100 ADM or at least 7 state paid teachers or</t>
  </si>
  <si>
    <t xml:space="preserve">  instructional support personnel.  Schools opening after 7/1/2011 are eligible  based on at least 100 ADM only.</t>
  </si>
  <si>
    <t xml:space="preserve">        Assistant Principals</t>
  </si>
  <si>
    <t xml:space="preserve">  1 month per 98.53 in ADM.</t>
  </si>
  <si>
    <t xml:space="preserve">  Career Technical Ed. - MOE</t>
  </si>
  <si>
    <t xml:space="preserve">  Base of 50 Months of Employment per LEA with remainder distributed</t>
  </si>
  <si>
    <t xml:space="preserve">   (LIMITED FLEXIBILITY- Salary Increase)</t>
  </si>
  <si>
    <t xml:space="preserve">   based on ADM in grades 8-12.</t>
  </si>
  <si>
    <t xml:space="preserve">  Classroom Materials/Instructional</t>
  </si>
  <si>
    <t xml:space="preserve">  $ 28.38 per ADM plus $2.69 per ADM in grades 8 and 9 for PSAT Testing </t>
  </si>
  <si>
    <t xml:space="preserve">  Supplies/Equipment</t>
  </si>
  <si>
    <t xml:space="preserve">  Textbooks </t>
  </si>
  <si>
    <t xml:space="preserve">Employee Benefits </t>
  </si>
  <si>
    <t xml:space="preserve">                      Category</t>
  </si>
  <si>
    <t xml:space="preserve">                        Basis of Allotment</t>
  </si>
  <si>
    <t xml:space="preserve">  Hospitalization</t>
  </si>
  <si>
    <t xml:space="preserve">  Retirement</t>
  </si>
  <si>
    <t xml:space="preserve">  Social Security</t>
  </si>
  <si>
    <t xml:space="preserve">     7.65% of total salaries.</t>
  </si>
  <si>
    <t>Teachers</t>
  </si>
  <si>
    <t>Principals (MOE)</t>
  </si>
  <si>
    <t>Assistant Principals (MOE)</t>
  </si>
  <si>
    <t>Career Technical  Ed. (MOE)</t>
  </si>
  <si>
    <t xml:space="preserve">Instructional Support </t>
  </si>
  <si>
    <t>Support</t>
  </si>
  <si>
    <t xml:space="preserve">  Noninstructional Support Personnel</t>
  </si>
  <si>
    <t xml:space="preserve">  $6,000 per Textbook Commission member for Clerical Assistants.</t>
  </si>
  <si>
    <t>Categorical Programs</t>
  </si>
  <si>
    <t xml:space="preserve">  Academically or Intellectually</t>
  </si>
  <si>
    <t xml:space="preserve">    Gifted Students</t>
  </si>
  <si>
    <t xml:space="preserve">  At-Risk Student Services</t>
  </si>
  <si>
    <t xml:space="preserve">  Each LEA receives the dollar equivalent of one resource officer ($37,838) per high school.</t>
  </si>
  <si>
    <t xml:space="preserve">  distributed based on number of poor children, per the federal Title 1 Low Income </t>
  </si>
  <si>
    <t xml:space="preserve">  Children with Disabilities</t>
  </si>
  <si>
    <t xml:space="preserve">          School Aged </t>
  </si>
  <si>
    <t xml:space="preserve">          Preschool</t>
  </si>
  <si>
    <t xml:space="preserve">          Group Homes</t>
  </si>
  <si>
    <t xml:space="preserve">  Approved applications.</t>
  </si>
  <si>
    <t xml:space="preserve">          Developmental Day Care (3-21)</t>
  </si>
  <si>
    <t xml:space="preserve">  To be allotted in Revision</t>
  </si>
  <si>
    <t xml:space="preserve">          Community Residential Centers</t>
  </si>
  <si>
    <t xml:space="preserve">   Disadvantaged Student   </t>
  </si>
  <si>
    <t>See the Allotment Policy Manual for formula for allocating supplemental funding to address the capacity needs of LEAs in meeting the needs of disadvantaged students.</t>
  </si>
  <si>
    <t xml:space="preserve">  Supplemental Funding</t>
  </si>
  <si>
    <t xml:space="preserve">  Driver Training</t>
  </si>
  <si>
    <t xml:space="preserve">  Limited English Proficiency</t>
  </si>
  <si>
    <t xml:space="preserve">  Low Wealth Supplemental Funding</t>
  </si>
  <si>
    <t>See the Allotment Policy Manual for formula allocating supplemental funds to eligible LEAs that are located in counties that do not have the ability to generate revenue to support public schools at the state average level.</t>
  </si>
  <si>
    <t xml:space="preserve">  School Technology</t>
  </si>
  <si>
    <t xml:space="preserve">  Small County Supplemental Funding</t>
  </si>
  <si>
    <t>ADM &lt;</t>
  </si>
  <si>
    <t>Allotment</t>
  </si>
  <si>
    <t>Please see the allotment policy Manual for Special Provisions.</t>
  </si>
  <si>
    <t xml:space="preserve">  Transportation </t>
  </si>
  <si>
    <t xml:space="preserve"> Career Technical Education - Program Support</t>
  </si>
  <si>
    <t>Restrictions</t>
  </si>
  <si>
    <t>No transfers into Central Office Administration.</t>
  </si>
  <si>
    <t>CTE Months and Support</t>
  </si>
  <si>
    <t>Transferred only as permitted by federal law and grants or rules by State Board of Education.</t>
  </si>
  <si>
    <t>Children with Disabilities</t>
  </si>
  <si>
    <t>School Technology</t>
  </si>
  <si>
    <t>No transfers in or out .</t>
  </si>
  <si>
    <t>Position/MOE Allotments</t>
  </si>
  <si>
    <t>No Transfers into position or MOE categories. No transfers to purchase the same type of position.</t>
  </si>
  <si>
    <t>Categorical Allotments</t>
  </si>
  <si>
    <t xml:space="preserve"> Dollar Allotments</t>
  </si>
  <si>
    <t>FY 2015-16</t>
  </si>
  <si>
    <t>Increased by LEA from FY 14-15 Initial Allotment is -.34%</t>
  </si>
  <si>
    <t xml:space="preserve">The number of classes is determined by a ratio of 1:21.  K - 2 TAs per every 3 classes; Grades 1-2 - 1 TA for every 2 classes; and Grade 3 - 1 TA for every 3 classes </t>
  </si>
  <si>
    <t>$32,559</t>
  </si>
  <si>
    <t xml:space="preserve">  $29.05 per ADM in grades K-12.  (Indian Gaming funds are not included)</t>
  </si>
  <si>
    <t xml:space="preserve">   $5,471 per position per year.</t>
  </si>
  <si>
    <t xml:space="preserve">     15.32% of total salaries.</t>
  </si>
  <si>
    <t>Statewide Average Salaries for FY 2015-16 (Benefits are not included)</t>
  </si>
  <si>
    <t>Note:  Dollars for 2015-16 position/month allotments are based on LEA's average salary including benefits, rather than the statewide average salary.  They are still position/month allotments and you must stay within the positions/months allotted, not the dollars.  This calculation is necessary to determine your LEA's allotment per ADM for charter schools.</t>
  </si>
  <si>
    <t xml:space="preserve">  $240.94 per ADM. </t>
  </si>
  <si>
    <t xml:space="preserve">  $1,295.27  per child for 4% of ADM.</t>
  </si>
  <si>
    <t xml:space="preserve">  Of the remaining funds, 50% is distributed based on ADM ($90.22 per ADM) and 50% is</t>
  </si>
  <si>
    <t xml:space="preserve">  poverty data ($342.43 per poor child).  Each LEA receives a minimum of the dollar </t>
  </si>
  <si>
    <t xml:space="preserve">  equivalent of two teachers and two instructional support personnel ($254,450). </t>
  </si>
  <si>
    <t xml:space="preserve">  $3,985.24  per funded child count.  Child count is comprised of the lesser of  the </t>
  </si>
  <si>
    <t xml:space="preserve">April 1 handicapped child count or 12.5% of the allotted ADM. </t>
  </si>
  <si>
    <t xml:space="preserve">  Base of $59,946 per LEA; remainder distributed based on December 1 child count of ages</t>
  </si>
  <si>
    <t xml:space="preserve">     3, 4, and PreK- 5, ($3,162.24) per child.</t>
  </si>
  <si>
    <t>$169.40 per public, private and federal 9th Grade ADM.</t>
  </si>
  <si>
    <t xml:space="preserve">  Base of a teacher asst. ($32,226); remainder based 50% on number of funded LEP students </t>
  </si>
  <si>
    <t xml:space="preserve">  ($386.92) and 50% on an LEA's concentration of LEP students ($4,219.86).</t>
  </si>
  <si>
    <t xml:space="preserve">No New Appropriation for FY 15-16.  </t>
  </si>
  <si>
    <t xml:space="preserve">   $10,000 per LEA with remainder distributed based on ADM in grades 8-12 ($34.02).</t>
  </si>
  <si>
    <t xml:space="preserve">  Restrictions for FY 2015-16 through an ABC transfer.</t>
  </si>
  <si>
    <t>No transfers out of this category.</t>
  </si>
  <si>
    <t>Fiscal Year 2015-16</t>
  </si>
  <si>
    <t xml:space="preserve">State Base and Exceptional Children Dollars </t>
  </si>
  <si>
    <t>For FY2015-16 Initial Allotments</t>
  </si>
  <si>
    <t>LEA NO</t>
  </si>
  <si>
    <t>LEA NAME</t>
  </si>
  <si>
    <t>State Base $ per ADM</t>
  </si>
  <si>
    <t>Exceptional Children $ per Headcount</t>
  </si>
  <si>
    <t>010</t>
  </si>
  <si>
    <t>Alamance-Burlington</t>
  </si>
  <si>
    <t>020</t>
  </si>
  <si>
    <t>Alexander County</t>
  </si>
  <si>
    <t>030</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</si>
  <si>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</si>
  <si>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</si>
  <si>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</si>
  <si>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</si>
  <si>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</si>
  <si>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</si>
  <si>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</si>
  <si>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</si>
  <si>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</si>
  <si>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</si>
  <si>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</si>
  <si>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</si>
  <si>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</si>
  <si>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</si>
  <si>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</si>
  <si>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</si>
  <si>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</si>
  <si>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</si>
  <si>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</si>
  <si>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</si>
  <si>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</si>
  <si>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</si>
  <si>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</si>
  <si>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</si>
  <si>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</si>
  <si>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</si>
  <si>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</si>
  <si>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</si>
  <si>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</si>
  <si>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</si>
  <si>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</si>
  <si>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</si>
  <si>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</si>
  <si>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</si>
  <si>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</si>
  <si>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</si>
  <si>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</si>
  <si>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</si>
  <si>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 City</t>
  </si>
  <si>
    <t>190</t>
  </si>
  <si>
    <t>Chatham County</t>
  </si>
  <si>
    <t>200</t>
  </si>
  <si>
    <t>Cherokee County</t>
  </si>
  <si>
    <t>210</t>
  </si>
  <si>
    <t>Chowan County</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</si>
  <si>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</si>
  <si>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</si>
  <si>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</si>
  <si>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</si>
  <si>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</si>
  <si>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</si>
  <si>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</si>
  <si>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</si>
  <si>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</si>
  <si>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</si>
  <si>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</si>
  <si>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</si>
  <si>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</si>
  <si>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</si>
  <si>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</si>
  <si>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</si>
  <si>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</si>
  <si>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</si>
  <si>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</si>
  <si>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</si>
  <si>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</si>
  <si>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</si>
  <si>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</si>
  <si>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</si>
  <si>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</si>
  <si>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</si>
  <si>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</si>
  <si>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Public</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</si>
  <si>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</si>
  <si>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</si>
  <si>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</si>
  <si>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</si>
  <si>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</si>
  <si>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</si>
  <si>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</si>
  <si>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</si>
  <si>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</si>
  <si>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</si>
  <si>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</si>
  <si>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</si>
  <si>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</si>
  <si>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</si>
  <si>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</si>
  <si>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</si>
  <si>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</si>
  <si>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</si>
  <si>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</si>
  <si>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</si>
  <si>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</si>
  <si>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</si>
  <si>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</si>
  <si>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</si>
  <si>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</si>
  <si>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</si>
  <si>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</si>
  <si>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</si>
  <si>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</si>
  <si>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</si>
  <si>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</si>
  <si>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</si>
  <si>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</si>
  <si>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</si>
  <si>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</si>
  <si>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</si>
  <si>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</si>
  <si>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 County</t>
  </si>
  <si>
    <t>491</t>
  </si>
  <si>
    <t>Mooresville City</t>
  </si>
  <si>
    <t>500</t>
  </si>
  <si>
    <t>Jackson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</si>
  <si>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</si>
  <si>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</si>
  <si>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</si>
  <si>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</si>
  <si>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</si>
  <si>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</si>
  <si>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</si>
  <si>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</si>
  <si>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</si>
  <si>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</si>
  <si>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</si>
  <si>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</si>
  <si>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</si>
  <si>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</si>
  <si>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</si>
  <si>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</si>
  <si>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</si>
  <si>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</si>
  <si>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</si>
  <si>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</si>
  <si>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</si>
  <si>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</si>
  <si>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</si>
  <si>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</si>
  <si>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</si>
  <si>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</si>
  <si>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</si>
  <si>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</si>
  <si>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</si>
  <si>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</si>
  <si>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</si>
  <si>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</si>
  <si>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</si>
  <si>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</si>
  <si>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</si>
  <si>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</si>
  <si>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</si>
  <si>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</si>
  <si>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</si>
  <si>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</si>
  <si>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</si>
  <si>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</si>
  <si>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</si>
  <si>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</si>
  <si>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</si>
  <si>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</si>
  <si>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</si>
  <si>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</si>
  <si>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</si>
  <si>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</si>
  <si>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</si>
  <si>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</si>
  <si>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</si>
  <si>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</si>
  <si>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</si>
  <si>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</si>
  <si>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</si>
  <si>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</si>
  <si>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</si>
  <si>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</si>
  <si>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</si>
  <si>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</si>
  <si>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</si>
  <si>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</si>
  <si>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</si>
  <si>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</si>
  <si>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</si>
  <si>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</si>
  <si>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</si>
  <si>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</si>
  <si>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</si>
  <si>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</si>
  <si>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</si>
  <si>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</si>
  <si>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</si>
  <si>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</si>
  <si>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</si>
  <si>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</si>
  <si>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</si>
  <si>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</si>
  <si>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</si>
  <si>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</si>
  <si>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</si>
  <si>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</si>
  <si>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</si>
  <si>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</si>
  <si>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</si>
  <si>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</si>
  <si>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</si>
  <si>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</si>
  <si>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</si>
  <si>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</si>
  <si>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</si>
  <si>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</si>
  <si>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</si>
  <si>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</si>
  <si>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</si>
  <si>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</si>
  <si>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</si>
  <si>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</si>
  <si>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</si>
  <si>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</si>
  <si>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</si>
  <si>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</si>
  <si>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</si>
  <si>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</si>
  <si>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</si>
  <si>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</si>
  <si>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Textbooks (includes $6m Indian Gaming)</t>
  </si>
  <si>
    <t>Transportation/Stop Arm Camera</t>
  </si>
  <si>
    <r>
      <rPr>
        <sz val="11"/>
        <rFont val="Times New Roman"/>
        <family val="1"/>
      </rPr>
      <t xml:space="preserve">Personnel Svcs </t>
    </r>
    <r>
      <rPr>
        <sz val="8"/>
        <rFont val="Times New Roman"/>
        <family val="1"/>
      </rPr>
      <t>(Longevity $31.2m, ST Disability $5.6m, Workers Comp $54.8m, Unemployment $19.3m, Svc - $1.8m)</t>
    </r>
  </si>
  <si>
    <r>
      <t>School Technology -</t>
    </r>
    <r>
      <rPr>
        <sz val="9"/>
        <color rgb="FF000000"/>
        <rFont val="Times New Roman"/>
        <family val="1"/>
      </rPr>
      <t xml:space="preserve"> </t>
    </r>
    <r>
      <rPr>
        <sz val="9"/>
        <rFont val="Times New Roman"/>
        <family val="1"/>
      </rPr>
      <t>Fines and Forfeitures ($18m)</t>
    </r>
  </si>
  <si>
    <t>Compensation Bonus\Differential</t>
  </si>
  <si>
    <t>ADM Contingency Reserve</t>
  </si>
  <si>
    <t>Contracts-Finance Officer Staff Development</t>
  </si>
  <si>
    <t>EVAAS</t>
  </si>
  <si>
    <t>Excellent Schools Act</t>
  </si>
  <si>
    <t>School Breakfast</t>
  </si>
  <si>
    <t>School Bus Replacement</t>
  </si>
  <si>
    <t>Liability Insurance for Public Schools</t>
  </si>
  <si>
    <t>Testing</t>
  </si>
  <si>
    <t>Tort Claims (Department of Justice)</t>
  </si>
  <si>
    <t xml:space="preserve">Uniform Education Reporting System </t>
  </si>
  <si>
    <t>FY 2015-16 Initial Allotment</t>
  </si>
  <si>
    <t>Unallotted Bonus $750</t>
  </si>
  <si>
    <t>Johnston Charter School</t>
  </si>
  <si>
    <t xml:space="preserve">  FY 2015-16 Charter School State Allotment Based on 1st Mo. ADM</t>
  </si>
  <si>
    <t>Compensation Bonus</t>
  </si>
  <si>
    <t>Average Daily Membership</t>
  </si>
  <si>
    <t>Unallotted Compensation Bonus $750</t>
  </si>
  <si>
    <t>Minimum</t>
  </si>
  <si>
    <t>Maximum</t>
  </si>
  <si>
    <t>Median</t>
  </si>
  <si>
    <t>Example Only</t>
  </si>
  <si>
    <t>N.C. Elementary and Secondary Education Appropriated Funds FY 2015-16 (Note 1)</t>
  </si>
  <si>
    <t>% of Total</t>
  </si>
  <si>
    <t>I. State Aid - Local Education Agencies</t>
  </si>
  <si>
    <t>General Administration</t>
  </si>
  <si>
    <t>Instructional Personnel and Related Services</t>
  </si>
  <si>
    <t>Estimated Matching Benefits (Note 2)</t>
  </si>
  <si>
    <t xml:space="preserve">      Subtotal</t>
  </si>
  <si>
    <t xml:space="preserve">Support </t>
  </si>
  <si>
    <t>Middle School Safety Officers</t>
  </si>
  <si>
    <t>Driver Education</t>
  </si>
  <si>
    <t xml:space="preserve">School Technology - Fines and Forfeitures ($18m) </t>
  </si>
  <si>
    <t>Student Diagnostic Initiative</t>
  </si>
  <si>
    <t>Summer Camp</t>
  </si>
  <si>
    <t>Transportation/Stop Arm Cameras</t>
  </si>
  <si>
    <t>Vocational Education</t>
  </si>
  <si>
    <t xml:space="preserve">    Subtotal</t>
  </si>
  <si>
    <t>II.  Other Public School Appropriations</t>
  </si>
  <si>
    <t>Advanced Placement/IB Test Fees</t>
  </si>
  <si>
    <t>Cooperative and Innovative HS (Learn and Earn - $28.7m, Regional School $.3m, Small Speciality - $4m)</t>
  </si>
  <si>
    <t>Personnel Svcs (Longevity $31.2m, ST Disability $5.6m, Workers Comp $54.8m, Unemployment $19.3m, Svc - $1.8m)</t>
  </si>
  <si>
    <t xml:space="preserve">UERS </t>
  </si>
  <si>
    <t>Total State Public School Fund Requirements</t>
  </si>
  <si>
    <t>Funded by Receipts (Civil Penalties, Lottery Fund, Sales Tax Refund, Highway Fund, Surplus Sales)</t>
  </si>
  <si>
    <t>Grand Total State Appropriation</t>
  </si>
  <si>
    <t>DPI Agency Budget - State Appropriation for FY 2015-16 = $67,758,424 (Note 3)</t>
  </si>
  <si>
    <t>DPI Positions =1,295.00 (see note 4)</t>
  </si>
  <si>
    <t>Flow Through Appropriations for FY 2015-16 = $10,650,809.</t>
  </si>
  <si>
    <t>Note 1:</t>
  </si>
  <si>
    <t>Based on the State Public School Fund Budget per Long Sheets 10/26/2015 plus bonus for SPSF.</t>
  </si>
  <si>
    <t>Note 2:</t>
  </si>
  <si>
    <t xml:space="preserve">Includes funds for Social Security, Retirement, and Hospitalization for position/month of employment allotments for Classroom Teachers, Instructional Support and </t>
  </si>
  <si>
    <t>School Building Administration. Benefits for other LEA staff are included in the dollar allotments, such as Central Office Administration and Vocational Education.</t>
  </si>
  <si>
    <t>Note 3:</t>
  </si>
  <si>
    <t>DPI's number does not include NCCAT since it is not under the State Board of Education or  Governor's School.</t>
  </si>
  <si>
    <t>Note 4:</t>
  </si>
  <si>
    <t>DPI's Positions includes those transferred for Residential Schools</t>
  </si>
  <si>
    <t xml:space="preserve"> http://www.ncpublicschools.org/fbs/resources/data/ </t>
  </si>
  <si>
    <t>http://www.ncpublicschools.org/fbs/allotments/state/</t>
  </si>
  <si>
    <t xml:space="preserve">Posted: </t>
  </si>
  <si>
    <t>and included in the Charter School State Base Allotment per ADM</t>
  </si>
  <si>
    <t>Excellent Schools Act-Summer Reading camps-</t>
  </si>
  <si>
    <t>TOTAL Not available to Charter Schools</t>
  </si>
  <si>
    <t>TOTAL Administered by Department of Public Instruction</t>
  </si>
  <si>
    <t>159 positions</t>
  </si>
  <si>
    <t>881 months</t>
  </si>
  <si>
    <t>Detail provided on tab "3LEABase2016"</t>
  </si>
  <si>
    <t>Note 1</t>
  </si>
  <si>
    <t>see Note 1</t>
  </si>
  <si>
    <t>1,569 positions</t>
  </si>
  <si>
    <t>1,522 months</t>
  </si>
  <si>
    <t>Administered by Department of Public Instruction, benefitting all public schools</t>
  </si>
  <si>
    <t>available for charters with 1st, 2nd or 3rd grade</t>
  </si>
  <si>
    <t>Grants Charters and LEAs eligible to apply</t>
  </si>
  <si>
    <t>TOTAL State Public School Fund Requirements</t>
  </si>
  <si>
    <t>N.C. Elementary and Secondary Education Budgeted Funds</t>
  </si>
  <si>
    <t>Advanced Placement - Charter students are eligible for paid AP exams</t>
  </si>
  <si>
    <r>
      <t xml:space="preserve">Annually published in </t>
    </r>
    <r>
      <rPr>
        <i/>
        <sz val="10"/>
        <rFont val="Arial"/>
        <family val="2"/>
      </rPr>
      <t>The Highlights of NC Public School Budget</t>
    </r>
  </si>
  <si>
    <r>
      <t xml:space="preserve">Annually posted on the FBS site and  published in </t>
    </r>
    <r>
      <rPr>
        <i/>
        <sz val="10"/>
        <rFont val="Arial"/>
        <family val="2"/>
      </rPr>
      <t>The Highlights of NC Public School Budget</t>
    </r>
  </si>
  <si>
    <t>80% of the Governor's Recommended Allotment. The remaining funds will be allotted in December.</t>
  </si>
  <si>
    <t>Non-Instructional Support</t>
  </si>
  <si>
    <t>Career Technical Education Support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</si>
</sst>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00"/>
    <numFmt numFmtId="167" formatCode="dd\-mmm\-yy_)"/>
    <numFmt numFmtId="168" formatCode="#,##0.0_);\(#,##0.0\)"/>
    <numFmt numFmtId="169" formatCode="&quot;$&quot;#,##0"/>
    <numFmt numFmtId="170" formatCode="_(&quot;$&quot;* #,##0.0000_);_(&quot;$&quot;* \(#,##0.0000\);_(&quot;$&quot;* &quot;-&quot;??_);_(@_)"/>
    <numFmt numFmtId="171" formatCode="_(&quot;$&quot;* #,##0.000_);_(&quot;$&quot;* \(#,##0.000\);_(&quot;$&quot;* &quot;-&quot;??_);_(@_)"/>
    <numFmt numFmtId="172" formatCode="0.0%"/>
  </numFmts>
  <fonts count="9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000000"/>
      <name val="Times New Roman"/>
      <family val="1"/>
    </font>
    <font>
      <sz val="12"/>
      <name val="Arial"/>
      <family val="2"/>
    </font>
    <font>
      <sz val="12"/>
      <color rgb="FF000000"/>
      <name val="Times New Roman"/>
      <family val="1"/>
    </font>
    <font>
      <sz val="12"/>
      <color rgb="FF0D0D0D"/>
      <name val="Times New Roman"/>
      <family val="1"/>
    </font>
    <font>
      <b/>
      <sz val="12"/>
      <color rgb="FF0D0D0D"/>
      <name val="Times New Roman"/>
      <family val="1"/>
    </font>
    <font>
      <sz val="12"/>
      <name val="Times New Roman"/>
      <family val="1"/>
    </font>
    <font>
      <sz val="14"/>
      <name val="Times New Roman"/>
      <family val="1"/>
    </font>
    <font>
      <sz val="10"/>
      <name val="Bookman"/>
    </font>
    <font>
      <sz val="10"/>
      <color indexed="8"/>
      <name val="Arial"/>
      <family val="2"/>
    </font>
    <font>
      <sz val="10"/>
      <name val="Bookman"/>
      <family val="1"/>
    </font>
    <font>
      <b/>
      <sz val="12"/>
      <name val="Times New Roman"/>
      <family val="1"/>
    </font>
    <font>
      <b/>
      <sz val="10"/>
      <name val="Arial"/>
      <family val="2"/>
    </font>
    <font>
      <b/>
      <u/>
      <sz val="10"/>
      <name val="Arial"/>
      <family val="2"/>
    </font>
    <font>
      <b/>
      <sz val="11"/>
      <color rgb="FF000000"/>
      <name val="Times New Roman"/>
      <family val="1"/>
    </font>
    <font>
      <sz val="11"/>
      <color rgb="FF000000"/>
      <name val="Times New Roman"/>
      <family val="1"/>
    </font>
    <font>
      <sz val="11"/>
      <name val="Arial"/>
      <family val="2"/>
    </font>
    <font>
      <sz val="11"/>
      <name val="Times New Roman"/>
      <family val="1"/>
    </font>
    <font>
      <sz val="9"/>
      <color rgb="FF000000"/>
      <name val="Times New Roman"/>
      <family val="1"/>
    </font>
    <font>
      <sz val="9"/>
      <name val="Times New Roman"/>
      <family val="1"/>
    </font>
    <font>
      <sz val="9"/>
      <name val="Arial"/>
      <family val="2"/>
    </font>
    <font>
      <b/>
      <sz val="10"/>
      <color indexed="8"/>
      <name val="Arial"/>
      <family val="2"/>
    </font>
    <font>
      <b/>
      <sz val="12"/>
      <color indexed="8"/>
      <name val="Arial"/>
      <family val="2"/>
    </font>
    <font>
      <b/>
      <sz val="12"/>
      <name val="Arial"/>
      <family val="2"/>
    </font>
    <font>
      <sz val="10"/>
      <color indexed="8"/>
      <name val="Verdana"/>
      <family val="2"/>
    </font>
    <font>
      <b/>
      <sz val="12"/>
      <color indexed="8"/>
      <name val="Verdana"/>
      <family val="2"/>
    </font>
    <font>
      <b/>
      <sz val="10"/>
      <color indexed="8"/>
      <name val="Verdana"/>
      <family val="2"/>
    </font>
    <font>
      <b/>
      <sz val="11"/>
      <color indexed="8"/>
      <name val="Verdana"/>
      <family val="2"/>
    </font>
    <font>
      <b/>
      <sz val="11"/>
      <name val="Verdana"/>
      <family val="2"/>
    </font>
    <font>
      <b/>
      <u/>
      <sz val="10"/>
      <color indexed="8"/>
      <name val="Verdana"/>
      <family val="2"/>
    </font>
    <font>
      <b/>
      <u/>
      <sz val="9"/>
      <color indexed="8"/>
      <name val="Verdana"/>
      <family val="2"/>
    </font>
    <font>
      <b/>
      <sz val="10"/>
      <name val="Verdana"/>
      <family val="2"/>
    </font>
    <font>
      <b/>
      <u/>
      <sz val="10"/>
      <name val="Verdana"/>
      <family val="2"/>
    </font>
    <font>
      <u/>
      <sz val="10"/>
      <color indexed="8"/>
      <name val="Verdana"/>
      <family val="2"/>
    </font>
    <font>
      <sz val="12"/>
      <color indexed="8"/>
      <name val="Arial"/>
      <family val="2"/>
    </font>
    <font>
      <sz val="12"/>
      <color indexed="8"/>
      <name val="Verdana"/>
      <family val="2"/>
    </font>
    <font>
      <b/>
      <u/>
      <sz val="12"/>
      <color indexed="8"/>
      <name val="Arial"/>
      <family val="2"/>
    </font>
    <font>
      <b/>
      <sz val="14"/>
      <name val="Times New Roman"/>
      <family val="1"/>
    </font>
    <font>
      <sz val="8"/>
      <name val="Times New Roman"/>
      <family val="1"/>
    </font>
    <font>
      <sz val="10"/>
      <name val="Times New Roman"/>
      <family val="1"/>
    </font>
    <font>
      <b/>
      <sz val="9"/>
      <name val="SWISS"/>
    </font>
    <font>
      <b/>
      <sz val="17"/>
      <name val="SWISS"/>
    </font>
    <font>
      <b/>
      <sz val="12"/>
      <name val="SWISS"/>
    </font>
    <font>
      <b/>
      <sz val="14"/>
      <name val="SWISS"/>
    </font>
    <font>
      <b/>
      <sz val="8"/>
      <name val="SWISS"/>
    </font>
    <font>
      <b/>
      <sz val="10"/>
      <name val="SWISS"/>
    </font>
    <font>
      <sz val="9"/>
      <name val="SWISS"/>
    </font>
    <font>
      <b/>
      <sz val="11"/>
      <name val="SWISS"/>
    </font>
    <font>
      <i/>
      <sz val="10"/>
      <name val="SWISS"/>
    </font>
    <font>
      <sz val="10"/>
      <name val="SWISS"/>
    </font>
    <font>
      <sz val="12"/>
      <name val="SWISS"/>
    </font>
    <font>
      <b/>
      <sz val="12"/>
      <color indexed="8"/>
      <name val="SWISS"/>
    </font>
    <font>
      <i/>
      <sz val="9"/>
      <color indexed="8"/>
      <name val="SWISS"/>
    </font>
    <font>
      <b/>
      <i/>
      <sz val="10"/>
      <color indexed="8"/>
      <name val="SWISS"/>
    </font>
    <font>
      <b/>
      <i/>
      <sz val="9"/>
      <color indexed="8"/>
      <name val="SWISS"/>
    </font>
    <font>
      <b/>
      <sz val="9"/>
      <color indexed="9"/>
      <name val="SWISS"/>
    </font>
    <font>
      <b/>
      <i/>
      <sz val="12"/>
      <color indexed="8"/>
      <name val="SWISS"/>
    </font>
    <font>
      <b/>
      <sz val="11"/>
      <color indexed="8"/>
      <name val="SWISS"/>
    </font>
    <font>
      <b/>
      <i/>
      <sz val="9"/>
      <name val="SWISS"/>
    </font>
    <font>
      <i/>
      <sz val="9"/>
      <name val="SWISS"/>
    </font>
    <font>
      <b/>
      <sz val="11"/>
      <color indexed="8"/>
      <name val="Arial"/>
      <family val="2"/>
    </font>
    <font>
      <b/>
      <sz val="11"/>
      <name val="Arial"/>
      <family val="2"/>
    </font>
    <font>
      <sz val="8"/>
      <name val="Arial"/>
      <family val="2"/>
    </font>
    <font>
      <i/>
      <sz val="10"/>
      <name val="Arial"/>
      <family val="2"/>
    </font>
    <font>
      <b/>
      <sz val="11"/>
      <name val="Times New Roman"/>
      <family val="1"/>
    </font>
    <font>
      <sz val="10"/>
      <name val="Arial"/>
      <family val="2"/>
    </font>
    <font>
      <b/>
      <i/>
      <sz val="12"/>
      <name val="Arial"/>
      <family val="2"/>
    </font>
    <font>
      <u/>
      <sz val="10"/>
      <name val="Arial"/>
      <family val="2"/>
    </font>
    <font>
      <sz val="8"/>
      <name val="Arial Narrow"/>
      <family val="2"/>
    </font>
    <font>
      <u/>
      <sz val="10"/>
      <color theme="4"/>
      <name val="Arial"/>
      <family val="2"/>
    </font>
    <font>
      <i/>
      <sz val="12"/>
      <color theme="4"/>
      <name val="Arial"/>
      <family val="2"/>
    </font>
    <font>
      <b/>
      <i/>
      <sz val="12"/>
      <color rgb="FF000000"/>
      <name val="Times New Roman"/>
      <family val="1"/>
    </font>
    <font>
      <b/>
      <i/>
      <sz val="9"/>
      <color rgb="FF000000"/>
      <name val="Times New Roman"/>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42"/>
        <bgColor indexed="64"/>
      </patternFill>
    </fill>
    <fill>
      <patternFill patternType="gray125">
        <fgColor indexed="8"/>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6" fillId="0" borderId="0"/>
    <xf numFmtId="43" fontId="26" fillId="0" borderId="0" applyFont="0" applyFill="0" applyBorder="0" applyAlignment="0" applyProtection="0"/>
    <xf numFmtId="43" fontId="27" fillId="0" borderId="0" applyFont="0" applyFill="0" applyBorder="0" applyAlignment="0" applyProtection="0"/>
    <xf numFmtId="0" fontId="28" fillId="0" borderId="0"/>
    <xf numFmtId="0" fontId="27" fillId="0" borderId="0"/>
    <xf numFmtId="0" fontId="1" fillId="0" borderId="0"/>
    <xf numFmtId="9" fontId="83" fillId="0" borderId="0" applyFont="0" applyFill="0" applyBorder="0" applyAlignment="0" applyProtection="0"/>
  </cellStyleXfs>
  <cellXfs count="441">
    <xf numFmtId="0" fontId="0" fillId="0" borderId="0" xfId="0"/>
    <xf numFmtId="164" fontId="0" fillId="0" borderId="0" xfId="0" applyNumberFormat="1"/>
    <xf numFmtId="0" fontId="0" fillId="0" borderId="0" xfId="0" applyFill="1"/>
    <xf numFmtId="0" fontId="0" fillId="0" borderId="0" xfId="0" applyAlignment="1">
      <alignment horizontal="right"/>
    </xf>
    <xf numFmtId="0" fontId="19" fillId="0" borderId="0" xfId="0" applyFont="1" applyAlignment="1">
      <alignment horizontal="left" vertical="center" readingOrder="1"/>
    </xf>
    <xf numFmtId="0" fontId="20" fillId="0" borderId="0" xfId="0" applyFont="1" applyAlignment="1">
      <alignment horizontal="right"/>
    </xf>
    <xf numFmtId="0" fontId="21" fillId="0" borderId="0" xfId="0" applyFont="1" applyAlignment="1">
      <alignment horizontal="left" vertical="center" readingOrder="1"/>
    </xf>
    <xf numFmtId="164" fontId="21" fillId="0" borderId="0" xfId="28" applyNumberFormat="1" applyFont="1" applyAlignment="1">
      <alignment horizontal="right" vertical="center" readingOrder="1"/>
    </xf>
    <xf numFmtId="164" fontId="21" fillId="0" borderId="10" xfId="28" applyNumberFormat="1" applyFont="1" applyBorder="1" applyAlignment="1">
      <alignment horizontal="right" vertical="center" readingOrder="1"/>
    </xf>
    <xf numFmtId="165" fontId="21" fillId="0" borderId="0" xfId="29" applyNumberFormat="1" applyFont="1" applyAlignment="1">
      <alignment horizontal="right" vertical="center" readingOrder="1"/>
    </xf>
    <xf numFmtId="3" fontId="21" fillId="0" borderId="0" xfId="0" applyNumberFormat="1" applyFont="1" applyAlignment="1">
      <alignment horizontal="right" vertical="center" readingOrder="1"/>
    </xf>
    <xf numFmtId="3" fontId="21" fillId="0" borderId="10" xfId="0" applyNumberFormat="1" applyFont="1" applyBorder="1" applyAlignment="1">
      <alignment horizontal="right" vertical="center" readingOrder="1"/>
    </xf>
    <xf numFmtId="0" fontId="21" fillId="0" borderId="0" xfId="0" applyFont="1"/>
    <xf numFmtId="0" fontId="22" fillId="0" borderId="0" xfId="0" applyFont="1" applyAlignment="1">
      <alignment horizontal="left" vertical="center" indent="3" readingOrder="1"/>
    </xf>
    <xf numFmtId="0" fontId="20" fillId="0" borderId="0" xfId="0" applyFont="1"/>
    <xf numFmtId="8" fontId="23" fillId="0" borderId="0" xfId="0" applyNumberFormat="1" applyFont="1" applyAlignment="1">
      <alignment vertical="center" readingOrder="1"/>
    </xf>
    <xf numFmtId="8" fontId="22" fillId="0" borderId="0" xfId="0" applyNumberFormat="1" applyFont="1" applyAlignment="1">
      <alignment vertical="center" readingOrder="1"/>
    </xf>
    <xf numFmtId="3" fontId="22" fillId="0" borderId="10" xfId="0" applyNumberFormat="1" applyFont="1" applyBorder="1" applyAlignment="1">
      <alignment vertical="center" readingOrder="1"/>
    </xf>
    <xf numFmtId="164" fontId="1" fillId="0" borderId="0" xfId="28" applyNumberFormat="1" applyFont="1" applyAlignment="1">
      <alignment horizontal="right"/>
    </xf>
    <xf numFmtId="165" fontId="21" fillId="0" borderId="0" xfId="0" applyNumberFormat="1" applyFont="1" applyAlignment="1">
      <alignment horizontal="right" vertical="center" readingOrder="1"/>
    </xf>
    <xf numFmtId="8" fontId="20" fillId="0" borderId="0" xfId="0" applyNumberFormat="1" applyFont="1"/>
    <xf numFmtId="0" fontId="25" fillId="0" borderId="0" xfId="0" applyFont="1"/>
    <xf numFmtId="164" fontId="25" fillId="0" borderId="0" xfId="28" applyNumberFormat="1" applyFont="1"/>
    <xf numFmtId="164" fontId="0" fillId="0" borderId="0" xfId="28" applyNumberFormat="1" applyFont="1"/>
    <xf numFmtId="164" fontId="20" fillId="0" borderId="0" xfId="28" applyNumberFormat="1" applyFont="1"/>
    <xf numFmtId="0" fontId="29" fillId="0" borderId="0" xfId="0" applyFont="1" applyAlignment="1">
      <alignment horizontal="center"/>
    </xf>
    <xf numFmtId="164" fontId="29" fillId="0" borderId="0" xfId="28" applyNumberFormat="1" applyFont="1" applyAlignment="1">
      <alignment horizontal="center"/>
    </xf>
    <xf numFmtId="0" fontId="23" fillId="0" borderId="0" xfId="0" applyFont="1" applyAlignment="1">
      <alignment vertical="center" readingOrder="1"/>
    </xf>
    <xf numFmtId="0" fontId="0" fillId="0" borderId="0" xfId="0" applyBorder="1"/>
    <xf numFmtId="0" fontId="1" fillId="0" borderId="0" xfId="0" applyFont="1"/>
    <xf numFmtId="0" fontId="32" fillId="0" borderId="0" xfId="0" applyFont="1" applyAlignment="1">
      <alignment horizontal="left" vertical="center" readingOrder="1"/>
    </xf>
    <xf numFmtId="0" fontId="33" fillId="0" borderId="0" xfId="0" applyFont="1" applyAlignment="1">
      <alignment horizontal="left" vertical="center" readingOrder="1"/>
    </xf>
    <xf numFmtId="164" fontId="33" fillId="0" borderId="0" xfId="28" applyNumberFormat="1" applyFont="1" applyAlignment="1">
      <alignment horizontal="left" vertical="center" readingOrder="1"/>
    </xf>
    <xf numFmtId="0" fontId="34" fillId="24" borderId="0" xfId="0" applyFont="1" applyFill="1"/>
    <xf numFmtId="0" fontId="34" fillId="0" borderId="0" xfId="0" applyFont="1"/>
    <xf numFmtId="164" fontId="32" fillId="0" borderId="0" xfId="28" applyNumberFormat="1" applyFont="1" applyAlignment="1">
      <alignment horizontal="left" vertical="center" readingOrder="1"/>
    </xf>
    <xf numFmtId="164" fontId="32" fillId="0" borderId="0" xfId="28" applyNumberFormat="1" applyFont="1" applyAlignment="1">
      <alignment horizontal="center" vertical="center" readingOrder="1"/>
    </xf>
    <xf numFmtId="0" fontId="34" fillId="24" borderId="0" xfId="0" applyFont="1" applyFill="1" applyBorder="1" applyAlignment="1">
      <alignment horizontal="center"/>
    </xf>
    <xf numFmtId="0" fontId="34" fillId="24" borderId="0" xfId="0" applyFont="1" applyFill="1" applyBorder="1"/>
    <xf numFmtId="5" fontId="34" fillId="0" borderId="0" xfId="0" applyNumberFormat="1" applyFont="1"/>
    <xf numFmtId="164" fontId="33" fillId="0" borderId="10" xfId="28" applyNumberFormat="1" applyFont="1" applyBorder="1" applyAlignment="1">
      <alignment horizontal="left" vertical="center" readingOrder="1"/>
    </xf>
    <xf numFmtId="165" fontId="33" fillId="0" borderId="0" xfId="29" applyNumberFormat="1" applyFont="1" applyAlignment="1">
      <alignment horizontal="left" vertical="center" readingOrder="1"/>
    </xf>
    <xf numFmtId="37" fontId="34" fillId="24" borderId="0" xfId="0" applyNumberFormat="1" applyFont="1" applyFill="1"/>
    <xf numFmtId="10" fontId="34" fillId="24" borderId="0" xfId="0" applyNumberFormat="1" applyFont="1" applyFill="1" applyBorder="1"/>
    <xf numFmtId="0" fontId="34" fillId="0" borderId="0" xfId="0" applyFont="1" applyBorder="1"/>
    <xf numFmtId="5" fontId="34" fillId="0" borderId="0" xfId="0" applyNumberFormat="1" applyFont="1" applyBorder="1"/>
    <xf numFmtId="164" fontId="34" fillId="0" borderId="0" xfId="28" applyNumberFormat="1" applyFont="1" applyFill="1"/>
    <xf numFmtId="165" fontId="32" fillId="0" borderId="0" xfId="29" applyNumberFormat="1" applyFont="1" applyAlignment="1">
      <alignment horizontal="left" vertical="center" readingOrder="1"/>
    </xf>
    <xf numFmtId="164" fontId="20" fillId="0" borderId="10" xfId="28" applyNumberFormat="1" applyFont="1" applyBorder="1"/>
    <xf numFmtId="0" fontId="42" fillId="0" borderId="0" xfId="0" applyFont="1"/>
    <xf numFmtId="1" fontId="43" fillId="0" borderId="0" xfId="0" applyNumberFormat="1" applyFont="1"/>
    <xf numFmtId="0" fontId="42" fillId="0" borderId="0" xfId="0" applyFont="1" applyAlignment="1">
      <alignment horizontal="center"/>
    </xf>
    <xf numFmtId="44" fontId="42" fillId="0" borderId="0" xfId="0" applyNumberFormat="1" applyFont="1"/>
    <xf numFmtId="0" fontId="42" fillId="0" borderId="0" xfId="0" applyFont="1" applyAlignment="1">
      <alignment horizontal="right"/>
    </xf>
    <xf numFmtId="43" fontId="42" fillId="0" borderId="0" xfId="0" applyNumberFormat="1" applyFont="1"/>
    <xf numFmtId="0" fontId="43" fillId="0" borderId="0" xfId="0" applyFont="1"/>
    <xf numFmtId="0" fontId="44" fillId="0" borderId="0" xfId="0" applyFont="1"/>
    <xf numFmtId="2" fontId="45" fillId="25" borderId="0" xfId="0" applyNumberFormat="1" applyFont="1" applyFill="1" applyAlignment="1">
      <alignment horizontal="center"/>
    </xf>
    <xf numFmtId="0" fontId="46" fillId="0" borderId="0" xfId="0" applyFont="1" applyFill="1"/>
    <xf numFmtId="0" fontId="47" fillId="0" borderId="0" xfId="0" applyFont="1" applyFill="1" applyBorder="1" applyAlignment="1">
      <alignment horizontal="center" vertical="center"/>
    </xf>
    <xf numFmtId="0" fontId="47" fillId="0" borderId="0" xfId="0" applyFont="1" applyBorder="1" applyAlignment="1">
      <alignment horizontal="center" vertical="center" wrapText="1"/>
    </xf>
    <xf numFmtId="0" fontId="47" fillId="0" borderId="0" xfId="0" applyFont="1" applyBorder="1" applyAlignment="1">
      <alignment horizontal="center" vertical="center"/>
    </xf>
    <xf numFmtId="0" fontId="48" fillId="0" borderId="0" xfId="0" applyFont="1" applyBorder="1" applyAlignment="1">
      <alignment horizontal="center" vertical="center" wrapText="1"/>
    </xf>
    <xf numFmtId="44" fontId="47" fillId="0" borderId="0" xfId="0" applyNumberFormat="1" applyFont="1" applyBorder="1" applyAlignment="1">
      <alignment horizontal="center" vertical="center" wrapText="1"/>
    </xf>
    <xf numFmtId="0" fontId="47" fillId="0" borderId="0" xfId="0" applyFont="1" applyBorder="1" applyAlignment="1">
      <alignment horizontal="right" vertical="center" wrapText="1"/>
    </xf>
    <xf numFmtId="43" fontId="47" fillId="0" borderId="0" xfId="0" applyNumberFormat="1" applyFont="1" applyBorder="1" applyAlignment="1">
      <alignment horizontal="center" vertical="center" wrapText="1"/>
    </xf>
    <xf numFmtId="0" fontId="42" fillId="0" borderId="0" xfId="0" applyFont="1" applyAlignment="1">
      <alignment vertical="center"/>
    </xf>
    <xf numFmtId="0" fontId="44" fillId="0" borderId="0" xfId="0" applyFont="1" applyBorder="1" applyAlignment="1">
      <alignment horizontal="center" vertical="center" wrapText="1"/>
    </xf>
    <xf numFmtId="0" fontId="49" fillId="0" borderId="0" xfId="0" applyNumberFormat="1" applyFont="1" applyFill="1" applyBorder="1" applyAlignment="1">
      <alignment horizontal="center"/>
    </xf>
    <xf numFmtId="0" fontId="49" fillId="0" borderId="0" xfId="0" applyNumberFormat="1" applyFont="1" applyFill="1" applyBorder="1" applyAlignment="1">
      <alignment horizontal="left"/>
    </xf>
    <xf numFmtId="3" fontId="49" fillId="0" borderId="0" xfId="0" applyNumberFormat="1" applyFont="1" applyFill="1" applyBorder="1" applyAlignment="1">
      <alignment horizontal="center"/>
    </xf>
    <xf numFmtId="44" fontId="49" fillId="0" borderId="0" xfId="0" applyNumberFormat="1" applyFont="1" applyFill="1" applyBorder="1" applyAlignment="1">
      <alignment horizontal="center"/>
    </xf>
    <xf numFmtId="39" fontId="49" fillId="0" borderId="0" xfId="0" applyNumberFormat="1" applyFont="1" applyFill="1" applyBorder="1" applyAlignment="1">
      <alignment horizontal="right"/>
    </xf>
    <xf numFmtId="43" fontId="49" fillId="0" borderId="0" xfId="0" applyNumberFormat="1" applyFont="1" applyFill="1" applyBorder="1" applyAlignment="1">
      <alignment horizontal="right"/>
    </xf>
    <xf numFmtId="0" fontId="49" fillId="0" borderId="10" xfId="0" applyNumberFormat="1" applyFont="1" applyFill="1" applyBorder="1" applyAlignment="1">
      <alignment horizontal="center"/>
    </xf>
    <xf numFmtId="0" fontId="49" fillId="0" borderId="10" xfId="0" applyNumberFormat="1" applyFont="1" applyFill="1" applyBorder="1" applyAlignment="1">
      <alignment horizontal="left"/>
    </xf>
    <xf numFmtId="3" fontId="49" fillId="0" borderId="10" xfId="0" applyNumberFormat="1" applyFont="1" applyFill="1" applyBorder="1" applyAlignment="1">
      <alignment horizontal="center"/>
    </xf>
    <xf numFmtId="44" fontId="49" fillId="0" borderId="10" xfId="0" applyNumberFormat="1" applyFont="1" applyFill="1" applyBorder="1" applyAlignment="1">
      <alignment horizontal="center"/>
    </xf>
    <xf numFmtId="39" fontId="49" fillId="0" borderId="10" xfId="0" applyNumberFormat="1" applyFont="1" applyFill="1" applyBorder="1" applyAlignment="1">
      <alignment horizontal="right"/>
    </xf>
    <xf numFmtId="43" fontId="49" fillId="0" borderId="10" xfId="0" applyNumberFormat="1" applyFont="1" applyFill="1" applyBorder="1" applyAlignment="1">
      <alignment horizontal="right"/>
    </xf>
    <xf numFmtId="0" fontId="49" fillId="0" borderId="0" xfId="0" applyNumberFormat="1" applyFont="1" applyFill="1" applyBorder="1" applyAlignment="1">
      <alignment horizontal="right"/>
    </xf>
    <xf numFmtId="37" fontId="49" fillId="0" borderId="0" xfId="0" applyNumberFormat="1" applyFont="1" applyFill="1" applyBorder="1" applyAlignment="1">
      <alignment horizontal="right"/>
    </xf>
    <xf numFmtId="37" fontId="49" fillId="0" borderId="13" xfId="0" applyNumberFormat="1" applyFont="1" applyFill="1" applyBorder="1" applyAlignment="1">
      <alignment horizontal="center"/>
    </xf>
    <xf numFmtId="44" fontId="49" fillId="0" borderId="0" xfId="0" applyNumberFormat="1" applyFont="1" applyFill="1" applyBorder="1" applyAlignment="1">
      <alignment horizontal="right"/>
    </xf>
    <xf numFmtId="43" fontId="49" fillId="0" borderId="13" xfId="0" applyNumberFormat="1" applyFont="1" applyFill="1" applyBorder="1" applyAlignment="1">
      <alignment horizontal="right"/>
    </xf>
    <xf numFmtId="0" fontId="45" fillId="0" borderId="0" xfId="0" applyFont="1" applyBorder="1"/>
    <xf numFmtId="0" fontId="44" fillId="0" borderId="0" xfId="0" applyFont="1" applyBorder="1" applyAlignment="1">
      <alignment horizontal="center"/>
    </xf>
    <xf numFmtId="37" fontId="50" fillId="0" borderId="0" xfId="0" applyNumberFormat="1" applyFont="1" applyFill="1" applyAlignment="1">
      <alignment horizontal="center"/>
    </xf>
    <xf numFmtId="44" fontId="42" fillId="0" borderId="0" xfId="0" applyNumberFormat="1" applyFont="1" applyBorder="1"/>
    <xf numFmtId="164" fontId="49" fillId="0" borderId="0" xfId="0" applyNumberFormat="1" applyFont="1" applyFill="1" applyBorder="1" applyAlignment="1">
      <alignment horizontal="right"/>
    </xf>
    <xf numFmtId="37" fontId="42" fillId="0" borderId="0" xfId="0" applyNumberFormat="1" applyFont="1"/>
    <xf numFmtId="0" fontId="42" fillId="0" borderId="0" xfId="0" applyFont="1" applyBorder="1"/>
    <xf numFmtId="0" fontId="42" fillId="0" borderId="0" xfId="0" applyFont="1" applyBorder="1" applyAlignment="1">
      <alignment horizontal="right"/>
    </xf>
    <xf numFmtId="43" fontId="42" fillId="0" borderId="0" xfId="0" applyNumberFormat="1" applyFont="1" applyBorder="1"/>
    <xf numFmtId="0" fontId="51" fillId="0" borderId="0" xfId="0" applyFont="1" applyBorder="1"/>
    <xf numFmtId="0" fontId="47" fillId="0" borderId="0" xfId="0" applyFont="1" applyBorder="1" applyAlignment="1">
      <alignment horizontal="center" wrapText="1"/>
    </xf>
    <xf numFmtId="0" fontId="52" fillId="0" borderId="0" xfId="0" applyFont="1"/>
    <xf numFmtId="0" fontId="53" fillId="0" borderId="0" xfId="0" applyFont="1"/>
    <xf numFmtId="0" fontId="42" fillId="0" borderId="0" xfId="0" applyFont="1" applyBorder="1" applyAlignment="1">
      <alignment horizontal="center"/>
    </xf>
    <xf numFmtId="0" fontId="52" fillId="0" borderId="0" xfId="0" applyFont="1" applyBorder="1"/>
    <xf numFmtId="41" fontId="49" fillId="0" borderId="0" xfId="0" applyNumberFormat="1" applyFont="1" applyFill="1" applyBorder="1" applyAlignment="1"/>
    <xf numFmtId="166" fontId="49" fillId="0" borderId="0" xfId="0" applyNumberFormat="1" applyFont="1" applyFill="1" applyBorder="1" applyAlignment="1">
      <alignment horizontal="center"/>
    </xf>
    <xf numFmtId="0" fontId="44" fillId="0" borderId="0" xfId="0" applyFont="1" applyBorder="1" applyAlignment="1">
      <alignment horizontal="right"/>
    </xf>
    <xf numFmtId="37" fontId="41" fillId="0" borderId="0" xfId="0" applyNumberFormat="1" applyFont="1" applyFill="1" applyBorder="1" applyAlignment="1">
      <alignment horizontal="right"/>
    </xf>
    <xf numFmtId="0" fontId="42" fillId="0" borderId="0" xfId="0" applyFont="1" applyAlignment="1"/>
    <xf numFmtId="41" fontId="41" fillId="0" borderId="0" xfId="0" quotePrefix="1" applyNumberFormat="1" applyFont="1" applyFill="1" applyBorder="1" applyAlignment="1">
      <alignment horizontal="right"/>
    </xf>
    <xf numFmtId="0" fontId="52" fillId="0" borderId="10" xfId="0" applyFont="1" applyBorder="1"/>
    <xf numFmtId="0" fontId="47" fillId="0" borderId="0" xfId="0" applyFont="1" applyBorder="1" applyAlignment="1">
      <alignment horizontal="right"/>
    </xf>
    <xf numFmtId="37" fontId="54" fillId="0" borderId="0" xfId="0" applyNumberFormat="1" applyFont="1" applyFill="1"/>
    <xf numFmtId="37" fontId="52" fillId="0" borderId="0" xfId="0" applyNumberFormat="1" applyFont="1"/>
    <xf numFmtId="0" fontId="44" fillId="0" borderId="0" xfId="0" applyFont="1" applyBorder="1" applyAlignment="1">
      <alignment horizontal="center" vertical="center"/>
    </xf>
    <xf numFmtId="0" fontId="44" fillId="0" borderId="0" xfId="0" applyFont="1" applyBorder="1" applyAlignment="1">
      <alignment horizontal="right" vertical="center"/>
    </xf>
    <xf numFmtId="43" fontId="49" fillId="0" borderId="14" xfId="0" applyNumberFormat="1" applyFont="1" applyFill="1" applyBorder="1" applyAlignment="1">
      <alignment horizontal="right"/>
    </xf>
    <xf numFmtId="37" fontId="30" fillId="0" borderId="11" xfId="0" applyNumberFormat="1" applyFont="1" applyFill="1" applyBorder="1" applyAlignment="1">
      <alignment horizontal="right"/>
    </xf>
    <xf numFmtId="37" fontId="0" fillId="0" borderId="0" xfId="0" applyNumberFormat="1"/>
    <xf numFmtId="0" fontId="39" fillId="0" borderId="0" xfId="0" applyFont="1" applyBorder="1" applyAlignment="1">
      <alignment horizontal="center"/>
    </xf>
    <xf numFmtId="0" fontId="0" fillId="0" borderId="0" xfId="0" applyAlignment="1">
      <alignment horizontal="center"/>
    </xf>
    <xf numFmtId="0" fontId="0" fillId="0" borderId="0" xfId="0" applyAlignment="1">
      <alignment horizontal="left"/>
    </xf>
    <xf numFmtId="0" fontId="42" fillId="0" borderId="0" xfId="0" applyFont="1" applyFill="1"/>
    <xf numFmtId="0" fontId="39" fillId="0" borderId="0" xfId="0" quotePrefix="1" applyFont="1" applyAlignment="1">
      <alignment horizontal="left"/>
    </xf>
    <xf numFmtId="0" fontId="55" fillId="0" borderId="0" xfId="0" applyFont="1"/>
    <xf numFmtId="165" fontId="21" fillId="0" borderId="0" xfId="29" applyNumberFormat="1" applyFont="1" applyAlignment="1">
      <alignment horizontal="right"/>
    </xf>
    <xf numFmtId="43" fontId="33" fillId="0" borderId="0" xfId="28" applyNumberFormat="1" applyFont="1" applyAlignment="1">
      <alignment horizontal="left" vertical="center" readingOrder="1"/>
    </xf>
    <xf numFmtId="0" fontId="32" fillId="0" borderId="0" xfId="0" applyFont="1" applyAlignment="1">
      <alignment horizontal="center" vertical="center" readingOrder="1"/>
    </xf>
    <xf numFmtId="0" fontId="24" fillId="0" borderId="0" xfId="0" applyFont="1"/>
    <xf numFmtId="3" fontId="24" fillId="0" borderId="0" xfId="0" applyNumberFormat="1" applyFont="1"/>
    <xf numFmtId="0" fontId="56" fillId="0" borderId="0" xfId="0" applyFont="1"/>
    <xf numFmtId="0" fontId="29" fillId="0" borderId="0" xfId="0" applyFont="1"/>
    <xf numFmtId="0" fontId="56" fillId="0" borderId="0" xfId="0" quotePrefix="1" applyFont="1" applyAlignment="1">
      <alignment horizontal="center"/>
    </xf>
    <xf numFmtId="164" fontId="24" fillId="0" borderId="0" xfId="28" applyNumberFormat="1" applyFont="1"/>
    <xf numFmtId="0" fontId="56" fillId="0" borderId="0" xfId="0" applyFont="1" applyAlignment="1">
      <alignment horizontal="center"/>
    </xf>
    <xf numFmtId="10" fontId="24" fillId="0" borderId="0" xfId="0" applyNumberFormat="1" applyFont="1"/>
    <xf numFmtId="164" fontId="24" fillId="0" borderId="0" xfId="0" applyNumberFormat="1" applyFont="1"/>
    <xf numFmtId="164" fontId="24" fillId="0" borderId="10" xfId="28" applyNumberFormat="1" applyFont="1" applyBorder="1"/>
    <xf numFmtId="3" fontId="24" fillId="0" borderId="10" xfId="0" applyNumberFormat="1" applyFont="1" applyBorder="1"/>
    <xf numFmtId="0" fontId="35" fillId="0" borderId="0" xfId="0" applyFont="1"/>
    <xf numFmtId="3" fontId="35" fillId="0" borderId="0" xfId="0" applyNumberFormat="1" applyFont="1"/>
    <xf numFmtId="0" fontId="57" fillId="0" borderId="0" xfId="0" applyFont="1"/>
    <xf numFmtId="3" fontId="57" fillId="0" borderId="0" xfId="0" applyNumberFormat="1" applyFont="1"/>
    <xf numFmtId="164" fontId="29" fillId="0" borderId="0" xfId="28" applyNumberFormat="1" applyFont="1" applyAlignment="1">
      <alignment horizontal="center" wrapText="1"/>
    </xf>
    <xf numFmtId="0" fontId="58" fillId="0" borderId="0" xfId="0" applyFont="1" applyAlignment="1" applyProtection="1">
      <alignment horizontal="centerContinuous"/>
    </xf>
    <xf numFmtId="0" fontId="59" fillId="0" borderId="0" xfId="0" applyFont="1" applyAlignment="1" applyProtection="1">
      <alignment horizontal="centerContinuous"/>
    </xf>
    <xf numFmtId="0" fontId="0" fillId="0" borderId="0" xfId="0" applyAlignment="1" applyProtection="1">
      <alignment horizontal="centerContinuous"/>
    </xf>
    <xf numFmtId="167" fontId="60" fillId="0" borderId="0" xfId="0" applyNumberFormat="1" applyFont="1" applyAlignment="1" applyProtection="1">
      <alignment horizontal="centerContinuous"/>
    </xf>
    <xf numFmtId="0" fontId="58" fillId="0" borderId="0" xfId="0" applyFont="1" applyProtection="1"/>
    <xf numFmtId="0" fontId="61" fillId="26" borderId="15" xfId="0" applyFont="1" applyFill="1" applyBorder="1" applyAlignment="1" applyProtection="1">
      <alignment horizontal="centerContinuous"/>
    </xf>
    <xf numFmtId="0" fontId="0" fillId="26" borderId="16" xfId="0" applyFill="1" applyBorder="1" applyAlignment="1" applyProtection="1">
      <alignment horizontal="centerContinuous"/>
    </xf>
    <xf numFmtId="0" fontId="60" fillId="26" borderId="16" xfId="0" applyFont="1" applyFill="1" applyBorder="1" applyAlignment="1" applyProtection="1">
      <alignment horizontal="centerContinuous"/>
    </xf>
    <xf numFmtId="0" fontId="58" fillId="26" borderId="17" xfId="0" applyFont="1" applyFill="1" applyBorder="1" applyAlignment="1" applyProtection="1">
      <alignment horizontal="centerContinuous"/>
    </xf>
    <xf numFmtId="0" fontId="60" fillId="0" borderId="18" xfId="0" applyFont="1" applyBorder="1" applyAlignment="1" applyProtection="1">
      <alignment horizontal="centerContinuous"/>
    </xf>
    <xf numFmtId="0" fontId="60" fillId="0" borderId="19" xfId="0" applyFont="1" applyBorder="1" applyAlignment="1" applyProtection="1">
      <alignment horizontal="centerContinuous"/>
    </xf>
    <xf numFmtId="0" fontId="60" fillId="0" borderId="20" xfId="0" applyFont="1" applyBorder="1" applyAlignment="1" applyProtection="1">
      <alignment horizontal="centerContinuous"/>
    </xf>
    <xf numFmtId="0" fontId="63" fillId="0" borderId="20" xfId="0" applyFont="1" applyBorder="1" applyAlignment="1" applyProtection="1">
      <alignment horizontal="centerContinuous"/>
    </xf>
    <xf numFmtId="0" fontId="60" fillId="0" borderId="0" xfId="0" applyFont="1" applyProtection="1"/>
    <xf numFmtId="0" fontId="60" fillId="0" borderId="21" xfId="0" applyFont="1" applyBorder="1" applyProtection="1"/>
    <xf numFmtId="0" fontId="60" fillId="0" borderId="22" xfId="0" applyFont="1" applyBorder="1" applyProtection="1"/>
    <xf numFmtId="0" fontId="0" fillId="0" borderId="23" xfId="0" applyFont="1" applyBorder="1" applyProtection="1"/>
    <xf numFmtId="0" fontId="64" fillId="0" borderId="24" xfId="0" applyFont="1" applyBorder="1" applyProtection="1"/>
    <xf numFmtId="5" fontId="64" fillId="0" borderId="24" xfId="0" applyNumberFormat="1" applyFont="1" applyBorder="1" applyProtection="1"/>
    <xf numFmtId="0" fontId="58" fillId="0" borderId="25" xfId="0" applyFont="1" applyBorder="1" applyProtection="1"/>
    <xf numFmtId="37" fontId="58" fillId="0" borderId="0" xfId="0" applyNumberFormat="1" applyFont="1" applyProtection="1"/>
    <xf numFmtId="0" fontId="60" fillId="0" borderId="18" xfId="0" applyFont="1" applyBorder="1" applyProtection="1"/>
    <xf numFmtId="0" fontId="60" fillId="0" borderId="19" xfId="0" applyFont="1" applyBorder="1" applyProtection="1"/>
    <xf numFmtId="0" fontId="64" fillId="0" borderId="20" xfId="0" applyFont="1" applyBorder="1" applyProtection="1"/>
    <xf numFmtId="5" fontId="64" fillId="0" borderId="20" xfId="0" applyNumberFormat="1" applyFont="1" applyBorder="1" applyProtection="1"/>
    <xf numFmtId="0" fontId="58" fillId="0" borderId="19" xfId="0" applyFont="1" applyBorder="1" applyProtection="1"/>
    <xf numFmtId="0" fontId="60" fillId="0" borderId="0" xfId="0" applyFont="1" applyBorder="1" applyProtection="1"/>
    <xf numFmtId="0" fontId="64" fillId="0" borderId="0" xfId="0" applyFont="1" applyBorder="1" applyProtection="1"/>
    <xf numFmtId="5" fontId="64" fillId="0" borderId="0" xfId="0" applyNumberFormat="1" applyFont="1" applyBorder="1" applyProtection="1"/>
    <xf numFmtId="0" fontId="63" fillId="0" borderId="0" xfId="0" applyFont="1" applyProtection="1"/>
    <xf numFmtId="168" fontId="60" fillId="26" borderId="16" xfId="0" applyNumberFormat="1" applyFont="1" applyFill="1" applyBorder="1" applyAlignment="1" applyProtection="1">
      <alignment horizontal="centerContinuous"/>
    </xf>
    <xf numFmtId="0" fontId="60" fillId="0" borderId="21" xfId="0" applyFont="1" applyBorder="1" applyAlignment="1" applyProtection="1">
      <alignment horizontal="centerContinuous"/>
    </xf>
    <xf numFmtId="0" fontId="60" fillId="0" borderId="22" xfId="0" applyFont="1" applyBorder="1" applyAlignment="1" applyProtection="1">
      <alignment horizontal="centerContinuous"/>
    </xf>
    <xf numFmtId="0" fontId="60" fillId="0" borderId="0" xfId="0" applyFont="1" applyAlignment="1" applyProtection="1">
      <alignment horizontal="centerContinuous"/>
    </xf>
    <xf numFmtId="0" fontId="65" fillId="0" borderId="22" xfId="0" applyFont="1" applyBorder="1" applyAlignment="1" applyProtection="1">
      <alignment horizontal="centerContinuous"/>
    </xf>
    <xf numFmtId="0" fontId="63" fillId="0" borderId="0" xfId="0" applyFont="1" applyAlignment="1" applyProtection="1">
      <alignment horizontal="centerContinuous" wrapText="1"/>
    </xf>
    <xf numFmtId="0" fontId="60" fillId="0" borderId="23" xfId="0" applyFont="1" applyBorder="1" applyProtection="1"/>
    <xf numFmtId="0" fontId="60" fillId="0" borderId="25" xfId="0" applyFont="1" applyBorder="1" applyProtection="1"/>
    <xf numFmtId="0" fontId="60" fillId="0" borderId="24" xfId="0" applyFont="1" applyBorder="1" applyProtection="1"/>
    <xf numFmtId="0" fontId="63" fillId="0" borderId="24" xfId="0" applyFont="1" applyBorder="1" applyProtection="1"/>
    <xf numFmtId="0" fontId="66" fillId="0" borderId="21" xfId="0" applyFont="1" applyBorder="1" applyProtection="1"/>
    <xf numFmtId="0" fontId="0" fillId="0" borderId="0" xfId="0" applyFont="1" applyProtection="1"/>
    <xf numFmtId="0" fontId="58" fillId="0" borderId="22" xfId="0" applyFont="1" applyBorder="1" applyProtection="1"/>
    <xf numFmtId="0" fontId="64" fillId="0" borderId="0" xfId="0" applyFont="1" applyProtection="1"/>
    <xf numFmtId="168" fontId="64" fillId="0" borderId="0" xfId="0" applyNumberFormat="1" applyFont="1" applyProtection="1"/>
    <xf numFmtId="5" fontId="64" fillId="0" borderId="0" xfId="0" applyNumberFormat="1" applyFont="1" applyAlignment="1" applyProtection="1">
      <alignment horizontal="left"/>
    </xf>
    <xf numFmtId="0" fontId="0" fillId="0" borderId="22" xfId="0" applyBorder="1"/>
    <xf numFmtId="0" fontId="66" fillId="0" borderId="18" xfId="0" applyFont="1" applyBorder="1" applyProtection="1"/>
    <xf numFmtId="0" fontId="0" fillId="0" borderId="20" xfId="0" applyBorder="1" applyProtection="1"/>
    <xf numFmtId="0" fontId="58" fillId="0" borderId="20" xfId="0" applyFont="1" applyBorder="1" applyProtection="1"/>
    <xf numFmtId="0" fontId="0" fillId="0" borderId="20" xfId="0" applyFont="1" applyBorder="1" applyProtection="1"/>
    <xf numFmtId="5" fontId="64" fillId="0" borderId="26" xfId="0" applyNumberFormat="1" applyFont="1" applyBorder="1" applyAlignment="1" applyProtection="1">
      <alignment horizontal="left"/>
    </xf>
    <xf numFmtId="0" fontId="0" fillId="0" borderId="27" xfId="0" applyBorder="1"/>
    <xf numFmtId="0" fontId="60" fillId="0" borderId="26" xfId="0" applyFont="1" applyBorder="1" applyProtection="1"/>
    <xf numFmtId="0" fontId="58" fillId="0" borderId="27" xfId="0" applyFont="1" applyBorder="1" applyProtection="1"/>
    <xf numFmtId="0" fontId="64" fillId="0" borderId="28" xfId="0" applyFont="1" applyBorder="1" applyProtection="1"/>
    <xf numFmtId="0" fontId="58" fillId="0" borderId="28" xfId="0" applyFont="1" applyBorder="1" applyProtection="1"/>
    <xf numFmtId="5" fontId="64" fillId="0" borderId="0" xfId="0" applyNumberFormat="1" applyFont="1" applyProtection="1"/>
    <xf numFmtId="0" fontId="67" fillId="0" borderId="21" xfId="0" applyFont="1" applyBorder="1" applyProtection="1"/>
    <xf numFmtId="0" fontId="67" fillId="0" borderId="18" xfId="0" applyFont="1" applyBorder="1" applyProtection="1"/>
    <xf numFmtId="5" fontId="64" fillId="0" borderId="20" xfId="0" applyNumberFormat="1" applyFont="1" applyBorder="1" applyAlignment="1" applyProtection="1">
      <alignment horizontal="left"/>
    </xf>
    <xf numFmtId="0" fontId="0" fillId="0" borderId="19" xfId="0" applyBorder="1"/>
    <xf numFmtId="0" fontId="64" fillId="0" borderId="22" xfId="0" applyFont="1" applyBorder="1" applyProtection="1"/>
    <xf numFmtId="5" fontId="64" fillId="0" borderId="23" xfId="0" applyNumberFormat="1" applyFont="1" applyBorder="1" applyAlignment="1" applyProtection="1">
      <alignment horizontal="left"/>
    </xf>
    <xf numFmtId="0" fontId="62" fillId="0" borderId="18" xfId="0" applyFont="1" applyBorder="1" applyProtection="1"/>
    <xf numFmtId="0" fontId="64" fillId="0" borderId="19" xfId="0" applyFont="1" applyBorder="1" applyProtection="1"/>
    <xf numFmtId="0" fontId="64" fillId="0" borderId="18" xfId="0" applyFont="1" applyBorder="1" applyProtection="1"/>
    <xf numFmtId="0" fontId="58" fillId="0" borderId="24" xfId="0" applyFont="1" applyBorder="1" applyProtection="1"/>
    <xf numFmtId="0" fontId="0" fillId="0" borderId="18" xfId="0" applyBorder="1"/>
    <xf numFmtId="5" fontId="58" fillId="0" borderId="24" xfId="0" applyNumberFormat="1" applyFont="1" applyBorder="1" applyProtection="1"/>
    <xf numFmtId="5" fontId="58" fillId="0" borderId="0" xfId="0" applyNumberFormat="1" applyFont="1" applyProtection="1"/>
    <xf numFmtId="0" fontId="58" fillId="26" borderId="15" xfId="0" applyFont="1" applyFill="1" applyBorder="1" applyAlignment="1" applyProtection="1">
      <alignment horizontal="centerContinuous"/>
    </xf>
    <xf numFmtId="0" fontId="61" fillId="26" borderId="16" xfId="0" applyFont="1" applyFill="1" applyBorder="1" applyAlignment="1" applyProtection="1">
      <alignment horizontal="centerContinuous"/>
    </xf>
    <xf numFmtId="5" fontId="58" fillId="26" borderId="16" xfId="0" applyNumberFormat="1" applyFont="1" applyFill="1" applyBorder="1" applyAlignment="1" applyProtection="1">
      <alignment horizontal="centerContinuous"/>
    </xf>
    <xf numFmtId="0" fontId="60" fillId="0" borderId="20" xfId="0" applyFont="1" applyBorder="1" applyProtection="1"/>
    <xf numFmtId="5" fontId="60" fillId="0" borderId="28" xfId="0" applyNumberFormat="1" applyFont="1" applyBorder="1" applyProtection="1"/>
    <xf numFmtId="0" fontId="68" fillId="0" borderId="0" xfId="0" applyFont="1" applyProtection="1"/>
    <xf numFmtId="0" fontId="58" fillId="0" borderId="29" xfId="0" applyFont="1" applyBorder="1" applyProtection="1"/>
    <xf numFmtId="0" fontId="60" fillId="0" borderId="30" xfId="0" applyFont="1" applyBorder="1" applyProtection="1"/>
    <xf numFmtId="0" fontId="60" fillId="0" borderId="31" xfId="0" applyFont="1" applyBorder="1" applyProtection="1"/>
    <xf numFmtId="0" fontId="60" fillId="0" borderId="32" xfId="0" applyFont="1" applyBorder="1" applyProtection="1"/>
    <xf numFmtId="5" fontId="60" fillId="0" borderId="32" xfId="0" applyNumberFormat="1" applyFont="1" applyBorder="1" applyProtection="1"/>
    <xf numFmtId="0" fontId="63" fillId="0" borderId="22" xfId="0" applyFont="1" applyBorder="1" applyProtection="1"/>
    <xf numFmtId="169" fontId="64" fillId="0" borderId="20" xfId="0" applyNumberFormat="1" applyFont="1" applyBorder="1" applyAlignment="1" applyProtection="1">
      <alignment horizontal="center"/>
    </xf>
    <xf numFmtId="5" fontId="60" fillId="0" borderId="0" xfId="0" applyNumberFormat="1" applyFont="1" applyAlignment="1" applyProtection="1">
      <alignment horizontal="centerContinuous"/>
    </xf>
    <xf numFmtId="0" fontId="65" fillId="0" borderId="23" xfId="0" applyFont="1" applyBorder="1" applyProtection="1"/>
    <xf numFmtId="0" fontId="0" fillId="0" borderId="24" xfId="0" applyFont="1" applyBorder="1" applyProtection="1"/>
    <xf numFmtId="0" fontId="60" fillId="0" borderId="30" xfId="0" applyFont="1" applyBorder="1" applyAlignment="1" applyProtection="1">
      <alignment horizontal="centerContinuous"/>
    </xf>
    <xf numFmtId="0" fontId="60" fillId="0" borderId="31" xfId="0" applyFont="1" applyBorder="1" applyAlignment="1" applyProtection="1">
      <alignment horizontal="centerContinuous"/>
    </xf>
    <xf numFmtId="0" fontId="60" fillId="0" borderId="32" xfId="0" applyFont="1" applyBorder="1" applyAlignment="1" applyProtection="1">
      <alignment horizontal="centerContinuous"/>
    </xf>
    <xf numFmtId="5" fontId="60" fillId="0" borderId="32" xfId="0" applyNumberFormat="1" applyFont="1" applyBorder="1" applyAlignment="1" applyProtection="1">
      <alignment horizontal="centerContinuous"/>
    </xf>
    <xf numFmtId="0" fontId="60" fillId="0" borderId="0" xfId="0" applyFont="1" applyBorder="1" applyAlignment="1" applyProtection="1">
      <alignment horizontal="centerContinuous"/>
    </xf>
    <xf numFmtId="5" fontId="60" fillId="0" borderId="0" xfId="0" applyNumberFormat="1" applyFont="1" applyBorder="1" applyAlignment="1" applyProtection="1">
      <alignment horizontal="centerContinuous"/>
    </xf>
    <xf numFmtId="5" fontId="58" fillId="0" borderId="0" xfId="0" applyNumberFormat="1" applyFont="1" applyAlignment="1" applyProtection="1">
      <alignment horizontal="centerContinuous"/>
    </xf>
    <xf numFmtId="0" fontId="58" fillId="0" borderId="22" xfId="0" applyFont="1" applyBorder="1" applyAlignment="1" applyProtection="1">
      <alignment horizontal="centerContinuous"/>
    </xf>
    <xf numFmtId="5" fontId="58" fillId="0" borderId="20" xfId="0" applyNumberFormat="1" applyFont="1" applyBorder="1" applyAlignment="1" applyProtection="1">
      <alignment horizontal="centerContinuous"/>
    </xf>
    <xf numFmtId="0" fontId="58" fillId="0" borderId="19" xfId="0" applyFont="1" applyBorder="1" applyAlignment="1" applyProtection="1">
      <alignment horizontal="centerContinuous"/>
    </xf>
    <xf numFmtId="0" fontId="61" fillId="0" borderId="0" xfId="0" applyFont="1" applyAlignment="1" applyProtection="1">
      <alignment horizontal="centerContinuous"/>
    </xf>
    <xf numFmtId="5" fontId="60" fillId="0" borderId="24" xfId="0" applyNumberFormat="1" applyFont="1" applyBorder="1" applyAlignment="1" applyProtection="1">
      <alignment horizontal="centerContinuous"/>
    </xf>
    <xf numFmtId="0" fontId="69" fillId="0" borderId="21" xfId="0" applyFont="1" applyFill="1" applyBorder="1" applyProtection="1"/>
    <xf numFmtId="0" fontId="70" fillId="0" borderId="22" xfId="0" applyFont="1" applyBorder="1" applyProtection="1"/>
    <xf numFmtId="0" fontId="70" fillId="0" borderId="0" xfId="0" applyFont="1" applyFill="1" applyProtection="1"/>
    <xf numFmtId="0" fontId="70" fillId="27" borderId="0" xfId="0" applyFont="1" applyFill="1" applyProtection="1"/>
    <xf numFmtId="5" fontId="70" fillId="27" borderId="0" xfId="0" applyNumberFormat="1" applyFont="1" applyFill="1" applyProtection="1"/>
    <xf numFmtId="0" fontId="70" fillId="27" borderId="22" xfId="0" applyFont="1" applyFill="1" applyBorder="1" applyProtection="1"/>
    <xf numFmtId="0" fontId="71" fillId="0" borderId="21" xfId="0" applyFont="1" applyBorder="1" applyProtection="1"/>
    <xf numFmtId="0" fontId="72" fillId="0" borderId="22" xfId="0" applyFont="1" applyBorder="1" applyProtection="1"/>
    <xf numFmtId="0" fontId="72" fillId="27" borderId="22" xfId="0" applyFont="1" applyFill="1" applyBorder="1" applyProtection="1"/>
    <xf numFmtId="168" fontId="70" fillId="27" borderId="0" xfId="0" applyNumberFormat="1" applyFont="1" applyFill="1" applyProtection="1"/>
    <xf numFmtId="0" fontId="71" fillId="0" borderId="18" xfId="0" applyFont="1" applyBorder="1" applyProtection="1"/>
    <xf numFmtId="0" fontId="72" fillId="0" borderId="19" xfId="0" applyFont="1" applyBorder="1" applyProtection="1"/>
    <xf numFmtId="0" fontId="72" fillId="0" borderId="20" xfId="0" applyFont="1" applyBorder="1" applyProtection="1"/>
    <xf numFmtId="0" fontId="70" fillId="0" borderId="20" xfId="0" applyFont="1" applyBorder="1" applyProtection="1"/>
    <xf numFmtId="0" fontId="69" fillId="0" borderId="21" xfId="0" applyFont="1" applyBorder="1" applyProtection="1"/>
    <xf numFmtId="0" fontId="70" fillId="0" borderId="0" xfId="0" applyFont="1" applyProtection="1"/>
    <xf numFmtId="0" fontId="67" fillId="0" borderId="0" xfId="0" applyFont="1" applyProtection="1"/>
    <xf numFmtId="5" fontId="70" fillId="0" borderId="0" xfId="0" applyNumberFormat="1" applyFont="1" applyProtection="1"/>
    <xf numFmtId="0" fontId="70" fillId="0" borderId="20" xfId="0" applyFont="1" applyFill="1" applyBorder="1" applyProtection="1"/>
    <xf numFmtId="5" fontId="70" fillId="0" borderId="20" xfId="0" applyNumberFormat="1" applyFont="1" applyBorder="1" applyProtection="1"/>
    <xf numFmtId="0" fontId="72" fillId="0" borderId="0" xfId="0" applyFont="1" applyBorder="1" applyProtection="1"/>
    <xf numFmtId="0" fontId="69" fillId="0" borderId="23" xfId="0" applyFont="1" applyFill="1" applyBorder="1" applyProtection="1"/>
    <xf numFmtId="0" fontId="72" fillId="0" borderId="25" xfId="0" applyFont="1" applyBorder="1" applyProtection="1"/>
    <xf numFmtId="0" fontId="69" fillId="0" borderId="18" xfId="0" applyFont="1" applyFill="1" applyBorder="1" applyProtection="1"/>
    <xf numFmtId="0" fontId="69" fillId="0" borderId="18" xfId="0" applyFont="1" applyBorder="1" applyProtection="1"/>
    <xf numFmtId="0" fontId="70" fillId="27" borderId="20" xfId="0" applyFont="1" applyFill="1" applyBorder="1" applyProtection="1"/>
    <xf numFmtId="5" fontId="70" fillId="27" borderId="20" xfId="0" applyNumberFormat="1" applyFont="1" applyFill="1" applyBorder="1" applyProtection="1"/>
    <xf numFmtId="0" fontId="72" fillId="27" borderId="19" xfId="0" applyFont="1" applyFill="1" applyBorder="1" applyProtection="1"/>
    <xf numFmtId="0" fontId="73" fillId="0" borderId="0" xfId="0" applyFont="1" applyProtection="1"/>
    <xf numFmtId="0" fontId="70" fillId="0" borderId="25" xfId="0" applyFont="1" applyBorder="1" applyProtection="1"/>
    <xf numFmtId="0" fontId="70" fillId="0" borderId="19" xfId="0" applyFont="1" applyBorder="1" applyProtection="1"/>
    <xf numFmtId="0" fontId="69" fillId="0" borderId="26" xfId="0" applyFont="1" applyBorder="1" applyProtection="1"/>
    <xf numFmtId="0" fontId="70" fillId="0" borderId="27" xfId="0" applyFont="1" applyBorder="1" applyProtection="1"/>
    <xf numFmtId="0" fontId="70" fillId="0" borderId="28" xfId="0" applyFont="1" applyBorder="1" applyProtection="1"/>
    <xf numFmtId="0" fontId="70" fillId="0" borderId="23" xfId="0" applyFont="1" applyBorder="1" applyAlignment="1" applyProtection="1">
      <alignment horizontal="center"/>
    </xf>
    <xf numFmtId="0" fontId="60" fillId="0" borderId="18" xfId="0" applyFont="1" applyBorder="1" applyAlignment="1" applyProtection="1">
      <alignment horizontal="center" wrapText="1"/>
    </xf>
    <xf numFmtId="0" fontId="76" fillId="0" borderId="33" xfId="0" applyFont="1" applyBorder="1" applyAlignment="1" applyProtection="1">
      <alignment horizontal="center"/>
    </xf>
    <xf numFmtId="0" fontId="76" fillId="0" borderId="0" xfId="0" applyFont="1" applyProtection="1"/>
    <xf numFmtId="0" fontId="76" fillId="0" borderId="30" xfId="0" applyFont="1" applyBorder="1" applyProtection="1"/>
    <xf numFmtId="0" fontId="76" fillId="0" borderId="32" xfId="0" applyFont="1" applyBorder="1" applyProtection="1"/>
    <xf numFmtId="0" fontId="58" fillId="0" borderId="31" xfId="0" applyFont="1" applyBorder="1" applyProtection="1"/>
    <xf numFmtId="0" fontId="76" fillId="0" borderId="34" xfId="0" applyFont="1" applyBorder="1" applyProtection="1"/>
    <xf numFmtId="0" fontId="77" fillId="0" borderId="21" xfId="0" applyFont="1" applyBorder="1" applyProtection="1"/>
    <xf numFmtId="0" fontId="76" fillId="0" borderId="0" xfId="0" applyFont="1" applyBorder="1" applyProtection="1"/>
    <xf numFmtId="0" fontId="76" fillId="0" borderId="35" xfId="0" applyFont="1" applyBorder="1" applyProtection="1"/>
    <xf numFmtId="0" fontId="77" fillId="0" borderId="18" xfId="0" applyFont="1" applyBorder="1" applyProtection="1"/>
    <xf numFmtId="0" fontId="76" fillId="0" borderId="20" xfId="0" applyFont="1" applyBorder="1" applyProtection="1"/>
    <xf numFmtId="0" fontId="0" fillId="0" borderId="0" xfId="0" applyProtection="1"/>
    <xf numFmtId="168" fontId="0" fillId="0" borderId="0" xfId="0" applyNumberFormat="1" applyProtection="1"/>
    <xf numFmtId="37" fontId="0" fillId="0" borderId="0" xfId="0" applyNumberFormat="1" applyProtection="1"/>
    <xf numFmtId="0" fontId="47" fillId="0" borderId="0" xfId="0" applyFont="1" applyBorder="1" applyAlignment="1">
      <alignment horizontal="center" wrapText="1"/>
    </xf>
    <xf numFmtId="0" fontId="60" fillId="0" borderId="21" xfId="0" applyFont="1" applyBorder="1" applyAlignment="1" applyProtection="1">
      <alignment vertical="center"/>
    </xf>
    <xf numFmtId="5" fontId="0" fillId="0" borderId="26" xfId="0" quotePrefix="1" applyNumberFormat="1" applyFont="1" applyBorder="1" applyAlignment="1" applyProtection="1">
      <alignment horizontal="left" vertical="center"/>
    </xf>
    <xf numFmtId="0" fontId="64" fillId="0" borderId="20" xfId="0" applyFont="1" applyFill="1" applyBorder="1" applyProtection="1"/>
    <xf numFmtId="0" fontId="58" fillId="0" borderId="20" xfId="0" applyFont="1" applyFill="1" applyBorder="1" applyProtection="1"/>
    <xf numFmtId="0" fontId="58" fillId="0" borderId="19" xfId="0" applyFont="1" applyFill="1" applyBorder="1" applyProtection="1"/>
    <xf numFmtId="0" fontId="72" fillId="0" borderId="22" xfId="0" applyFont="1" applyFill="1" applyBorder="1" applyProtection="1"/>
    <xf numFmtId="0" fontId="74" fillId="0" borderId="18" xfId="0" applyFont="1" applyFill="1" applyBorder="1" applyProtection="1"/>
    <xf numFmtId="0" fontId="72" fillId="0" borderId="19" xfId="0" applyFont="1" applyFill="1" applyBorder="1" applyProtection="1"/>
    <xf numFmtId="0" fontId="70" fillId="0" borderId="23" xfId="0" applyFont="1" applyFill="1" applyBorder="1" applyProtection="1"/>
    <xf numFmtId="0" fontId="70" fillId="0" borderId="28" xfId="0" applyFont="1" applyFill="1" applyBorder="1" applyProtection="1"/>
    <xf numFmtId="0" fontId="70" fillId="0" borderId="27" xfId="0" applyFont="1" applyFill="1" applyBorder="1" applyProtection="1"/>
    <xf numFmtId="0" fontId="60" fillId="0" borderId="23" xfId="0" applyFont="1" applyFill="1" applyBorder="1" applyProtection="1"/>
    <xf numFmtId="0" fontId="64" fillId="0" borderId="24" xfId="0" applyFont="1" applyFill="1" applyBorder="1" applyProtection="1"/>
    <xf numFmtId="0" fontId="0" fillId="0" borderId="21" xfId="0" applyFont="1" applyFill="1" applyBorder="1" applyProtection="1"/>
    <xf numFmtId="5" fontId="64" fillId="0" borderId="24" xfId="0" applyNumberFormat="1" applyFont="1" applyFill="1" applyBorder="1" applyProtection="1"/>
    <xf numFmtId="0" fontId="64" fillId="0" borderId="25" xfId="0" applyFont="1" applyFill="1" applyBorder="1" applyProtection="1"/>
    <xf numFmtId="0" fontId="60" fillId="0" borderId="18" xfId="0" applyFont="1" applyFill="1" applyBorder="1" applyProtection="1"/>
    <xf numFmtId="0" fontId="64" fillId="0" borderId="19" xfId="0" applyFont="1" applyFill="1" applyBorder="1" applyProtection="1"/>
    <xf numFmtId="0" fontId="64" fillId="0" borderId="18" xfId="0" applyFont="1" applyFill="1" applyBorder="1" applyProtection="1"/>
    <xf numFmtId="5" fontId="64" fillId="0" borderId="20" xfId="0" applyNumberFormat="1" applyFont="1" applyFill="1" applyBorder="1" applyProtection="1"/>
    <xf numFmtId="1" fontId="40" fillId="0" borderId="0" xfId="0" applyNumberFormat="1" applyFont="1"/>
    <xf numFmtId="170" fontId="0" fillId="0" borderId="0" xfId="28" applyNumberFormat="1" applyFont="1"/>
    <xf numFmtId="0" fontId="79" fillId="0" borderId="0" xfId="0" applyFont="1" applyFill="1" applyAlignment="1">
      <alignment horizontal="centerContinuous"/>
    </xf>
    <xf numFmtId="0" fontId="38" fillId="0" borderId="0" xfId="0" applyFont="1" applyAlignment="1">
      <alignment horizontal="center"/>
    </xf>
    <xf numFmtId="0" fontId="39" fillId="28" borderId="33" xfId="0" applyFont="1" applyFill="1" applyBorder="1" applyAlignment="1">
      <alignment horizontal="center"/>
    </xf>
    <xf numFmtId="0" fontId="39" fillId="28" borderId="33" xfId="0" applyFont="1" applyFill="1" applyBorder="1" applyAlignment="1">
      <alignment horizontal="center" wrapText="1"/>
    </xf>
    <xf numFmtId="170" fontId="0" fillId="0" borderId="0" xfId="28" applyNumberFormat="1" applyFont="1" applyAlignment="1"/>
    <xf numFmtId="0" fontId="0" fillId="0" borderId="0" xfId="0" applyAlignment="1"/>
    <xf numFmtId="44" fontId="1" fillId="0" borderId="36" xfId="29" applyFont="1" applyFill="1" applyBorder="1" applyAlignment="1">
      <alignment horizontal="center"/>
    </xf>
    <xf numFmtId="49" fontId="0" fillId="0" borderId="36" xfId="0" applyNumberFormat="1" applyBorder="1" applyAlignment="1" applyProtection="1">
      <alignment horizontal="left" vertical="center"/>
      <protection locked="0"/>
    </xf>
    <xf numFmtId="43" fontId="1" fillId="0" borderId="36" xfId="29" applyNumberFormat="1" applyFont="1" applyFill="1" applyBorder="1"/>
    <xf numFmtId="43" fontId="1" fillId="0" borderId="36" xfId="28" applyFont="1" applyFill="1" applyBorder="1" applyAlignment="1">
      <alignment horizontal="center"/>
    </xf>
    <xf numFmtId="43" fontId="0" fillId="0" borderId="0" xfId="0" applyNumberFormat="1"/>
    <xf numFmtId="0" fontId="80" fillId="0" borderId="0" xfId="0" applyFont="1" applyFill="1" applyAlignment="1">
      <alignment horizontal="left"/>
    </xf>
    <xf numFmtId="0" fontId="31" fillId="0" borderId="0" xfId="0" applyFont="1" applyAlignment="1">
      <alignment horizontal="left"/>
    </xf>
    <xf numFmtId="0" fontId="0" fillId="0" borderId="0" xfId="0" applyAlignment="1">
      <alignment horizontal="left" indent="1"/>
    </xf>
    <xf numFmtId="3" fontId="0" fillId="0" borderId="0" xfId="0" applyNumberFormat="1"/>
    <xf numFmtId="166" fontId="0" fillId="0" borderId="0" xfId="0" applyNumberFormat="1"/>
    <xf numFmtId="4" fontId="1" fillId="0" borderId="0" xfId="0" applyNumberFormat="1" applyFont="1" applyFill="1"/>
    <xf numFmtId="37" fontId="1" fillId="0" borderId="0" xfId="0" applyNumberFormat="1" applyFont="1" applyFill="1"/>
    <xf numFmtId="0" fontId="1" fillId="0" borderId="0" xfId="0" applyFont="1" applyFill="1"/>
    <xf numFmtId="0" fontId="1" fillId="0" borderId="0" xfId="0" applyFont="1" applyAlignment="1">
      <alignment horizontal="center"/>
    </xf>
    <xf numFmtId="0" fontId="1" fillId="0" borderId="37" xfId="0" applyFont="1" applyFill="1" applyBorder="1" applyAlignment="1">
      <alignment horizontal="center"/>
    </xf>
    <xf numFmtId="43" fontId="1" fillId="29" borderId="36" xfId="28" applyFont="1" applyFill="1" applyBorder="1" applyAlignment="1">
      <alignment horizontal="center"/>
    </xf>
    <xf numFmtId="49" fontId="0" fillId="29" borderId="36" xfId="0" applyNumberFormat="1" applyFill="1" applyBorder="1" applyAlignment="1" applyProtection="1">
      <alignment horizontal="left" vertical="center"/>
      <protection locked="0"/>
    </xf>
    <xf numFmtId="43" fontId="1" fillId="29" borderId="36" xfId="29" applyNumberFormat="1" applyFont="1" applyFill="1" applyBorder="1"/>
    <xf numFmtId="166" fontId="29" fillId="0" borderId="12" xfId="0" applyNumberFormat="1" applyFont="1" applyBorder="1"/>
    <xf numFmtId="0" fontId="82" fillId="0" borderId="0" xfId="0" applyFont="1"/>
    <xf numFmtId="3" fontId="29" fillId="0" borderId="0" xfId="0" applyNumberFormat="1" applyFont="1" applyAlignment="1">
      <alignment horizontal="center"/>
    </xf>
    <xf numFmtId="0" fontId="29" fillId="0" borderId="0" xfId="0" applyFont="1" applyAlignment="1"/>
    <xf numFmtId="43" fontId="44" fillId="0" borderId="0" xfId="0" applyNumberFormat="1" applyFont="1"/>
    <xf numFmtId="0" fontId="0" fillId="0" borderId="38" xfId="0" applyFill="1" applyBorder="1" applyAlignment="1">
      <alignment horizontal="center"/>
    </xf>
    <xf numFmtId="0" fontId="1" fillId="0" borderId="38" xfId="0" applyFont="1" applyFill="1" applyBorder="1" applyAlignment="1">
      <alignment horizontal="center"/>
    </xf>
    <xf numFmtId="0" fontId="85" fillId="0" borderId="0" xfId="0" applyFont="1" applyAlignment="1">
      <alignment horizontal="center"/>
    </xf>
    <xf numFmtId="0" fontId="1" fillId="0" borderId="38" xfId="0" applyFont="1" applyBorder="1" applyAlignment="1">
      <alignment horizontal="center"/>
    </xf>
    <xf numFmtId="0" fontId="0" fillId="0" borderId="37" xfId="0" applyFill="1" applyBorder="1" applyAlignment="1">
      <alignment horizontal="center"/>
    </xf>
    <xf numFmtId="0" fontId="0" fillId="0" borderId="37" xfId="0" applyBorder="1"/>
    <xf numFmtId="0" fontId="30" fillId="0" borderId="39" xfId="0" applyFont="1" applyBorder="1"/>
    <xf numFmtId="0" fontId="1" fillId="0" borderId="40" xfId="0" applyFont="1" applyBorder="1"/>
    <xf numFmtId="0" fontId="1" fillId="0" borderId="41" xfId="0" applyFont="1" applyBorder="1"/>
    <xf numFmtId="0" fontId="0" fillId="0" borderId="41" xfId="0" applyBorder="1"/>
    <xf numFmtId="0" fontId="31" fillId="0" borderId="0" xfId="0" applyFont="1"/>
    <xf numFmtId="10" fontId="0" fillId="0" borderId="0" xfId="0" applyNumberFormat="1" applyBorder="1"/>
    <xf numFmtId="164" fontId="1" fillId="0" borderId="0" xfId="28" applyNumberFormat="1" applyFont="1" applyFill="1"/>
    <xf numFmtId="164" fontId="1" fillId="0" borderId="0" xfId="28" applyNumberFormat="1" applyFont="1" applyFill="1" applyBorder="1"/>
    <xf numFmtId="4" fontId="1" fillId="0" borderId="0" xfId="0" applyNumberFormat="1" applyFont="1" applyFill="1" applyBorder="1"/>
    <xf numFmtId="37" fontId="1" fillId="0" borderId="0" xfId="0" applyNumberFormat="1" applyFont="1" applyFill="1" applyBorder="1"/>
    <xf numFmtId="0" fontId="0" fillId="0" borderId="0" xfId="0" applyFill="1" applyAlignment="1">
      <alignment wrapText="1"/>
    </xf>
    <xf numFmtId="4" fontId="1" fillId="0" borderId="0" xfId="0" applyNumberFormat="1" applyFont="1"/>
    <xf numFmtId="37" fontId="1" fillId="0" borderId="40" xfId="0" applyNumberFormat="1" applyFont="1" applyFill="1" applyBorder="1"/>
    <xf numFmtId="10" fontId="0" fillId="0" borderId="10" xfId="0" applyNumberFormat="1" applyBorder="1"/>
    <xf numFmtId="0" fontId="0" fillId="0" borderId="40" xfId="0" applyBorder="1"/>
    <xf numFmtId="10" fontId="83" fillId="0" borderId="0" xfId="50" applyNumberFormat="1"/>
    <xf numFmtId="0" fontId="31" fillId="0" borderId="0" xfId="0" applyFont="1" applyBorder="1"/>
    <xf numFmtId="0" fontId="30" fillId="0" borderId="0" xfId="0" applyFont="1" applyBorder="1"/>
    <xf numFmtId="4" fontId="1" fillId="0" borderId="0" xfId="0" applyNumberFormat="1" applyFont="1" applyBorder="1"/>
    <xf numFmtId="0" fontId="30" fillId="0" borderId="39" xfId="0" applyFont="1" applyBorder="1" applyAlignment="1">
      <alignment horizontal="left"/>
    </xf>
    <xf numFmtId="0" fontId="30" fillId="0" borderId="40" xfId="0" applyFont="1" applyBorder="1"/>
    <xf numFmtId="0" fontId="80" fillId="0" borderId="40" xfId="0" applyFont="1" applyBorder="1"/>
    <xf numFmtId="4" fontId="30" fillId="0" borderId="40" xfId="0" applyNumberFormat="1" applyFont="1" applyFill="1" applyBorder="1"/>
    <xf numFmtId="4" fontId="1" fillId="0" borderId="40" xfId="0" applyNumberFormat="1" applyFont="1" applyBorder="1"/>
    <xf numFmtId="165" fontId="30" fillId="0" borderId="40" xfId="29" applyNumberFormat="1" applyFont="1" applyFill="1" applyBorder="1"/>
    <xf numFmtId="10" fontId="0" fillId="0" borderId="41" xfId="0" applyNumberFormat="1" applyBorder="1"/>
    <xf numFmtId="0" fontId="80" fillId="0" borderId="0" xfId="0" applyFont="1"/>
    <xf numFmtId="4" fontId="0" fillId="0" borderId="0" xfId="0" applyNumberFormat="1" applyFill="1"/>
    <xf numFmtId="4" fontId="30" fillId="0" borderId="0" xfId="0" applyNumberFormat="1" applyFont="1" applyBorder="1"/>
    <xf numFmtId="0" fontId="80" fillId="0" borderId="0" xfId="0" applyFont="1" applyFill="1"/>
    <xf numFmtId="4" fontId="30" fillId="0" borderId="0" xfId="0" applyNumberFormat="1" applyFont="1" applyFill="1" applyBorder="1"/>
    <xf numFmtId="0" fontId="1" fillId="0" borderId="0" xfId="0" applyFont="1" applyFill="1" applyAlignment="1">
      <alignment horizontal="right"/>
    </xf>
    <xf numFmtId="0" fontId="1" fillId="0" borderId="0" xfId="0" applyFont="1" applyFill="1" applyBorder="1" applyAlignment="1">
      <alignment horizontal="left"/>
    </xf>
    <xf numFmtId="0" fontId="0" fillId="0" borderId="0" xfId="0" applyFill="1" applyBorder="1" applyAlignment="1">
      <alignment horizontal="right"/>
    </xf>
    <xf numFmtId="4" fontId="0" fillId="0" borderId="0" xfId="0" applyNumberFormat="1" applyBorder="1"/>
    <xf numFmtId="0" fontId="86" fillId="0" borderId="0" xfId="0" applyFont="1"/>
    <xf numFmtId="4" fontId="0" fillId="0" borderId="0" xfId="0" applyNumberFormat="1"/>
    <xf numFmtId="0" fontId="86" fillId="0" borderId="0" xfId="0" applyFont="1" applyFill="1"/>
    <xf numFmtId="0" fontId="87" fillId="0" borderId="0" xfId="0" applyFont="1"/>
    <xf numFmtId="5" fontId="1" fillId="0" borderId="0" xfId="0" applyNumberFormat="1" applyFont="1" applyFill="1"/>
    <xf numFmtId="37" fontId="1" fillId="0" borderId="10" xfId="0" applyNumberFormat="1" applyFont="1" applyFill="1" applyBorder="1"/>
    <xf numFmtId="0" fontId="64" fillId="0" borderId="0" xfId="0" applyFont="1" applyAlignment="1" applyProtection="1">
      <alignment horizontal="center"/>
    </xf>
    <xf numFmtId="1" fontId="88" fillId="0" borderId="0" xfId="0" applyNumberFormat="1" applyFont="1"/>
    <xf numFmtId="0" fontId="89" fillId="0" borderId="0" xfId="0" applyFont="1" applyAlignment="1">
      <alignment horizontal="right" vertical="center" readingOrder="1"/>
    </xf>
    <xf numFmtId="0" fontId="84" fillId="0" borderId="0" xfId="0" applyFont="1" applyAlignment="1">
      <alignment horizontal="left"/>
    </xf>
    <xf numFmtId="0" fontId="90" fillId="0" borderId="0" xfId="0" applyFont="1" applyAlignment="1">
      <alignment horizontal="left" vertical="center" readingOrder="1"/>
    </xf>
    <xf numFmtId="44" fontId="49" fillId="29" borderId="0" xfId="0" applyNumberFormat="1" applyFont="1" applyFill="1" applyBorder="1" applyAlignment="1">
      <alignment horizontal="left"/>
    </xf>
    <xf numFmtId="165" fontId="24" fillId="0" borderId="0" xfId="29" applyNumberFormat="1" applyFont="1"/>
    <xf numFmtId="165" fontId="49" fillId="0" borderId="0" xfId="29" applyNumberFormat="1" applyFont="1" applyFill="1" applyBorder="1" applyAlignment="1">
      <alignment horizontal="left"/>
    </xf>
    <xf numFmtId="37" fontId="70" fillId="0" borderId="23" xfId="0" applyNumberFormat="1" applyFont="1" applyBorder="1" applyAlignment="1" applyProtection="1">
      <alignment horizontal="center"/>
    </xf>
    <xf numFmtId="8" fontId="22" fillId="29" borderId="36" xfId="0" applyNumberFormat="1" applyFont="1" applyFill="1" applyBorder="1" applyAlignment="1">
      <alignment vertical="center" readingOrder="1"/>
    </xf>
    <xf numFmtId="0" fontId="32" fillId="0" borderId="0" xfId="0" applyFont="1" applyAlignment="1">
      <alignment horizontal="right" vertical="center" readingOrder="1"/>
    </xf>
    <xf numFmtId="171" fontId="34" fillId="24" borderId="0" xfId="0" applyNumberFormat="1" applyFont="1" applyFill="1"/>
    <xf numFmtId="164" fontId="34" fillId="0" borderId="0" xfId="0" applyNumberFormat="1" applyFont="1"/>
    <xf numFmtId="9" fontId="34" fillId="0" borderId="0" xfId="50" applyFont="1"/>
    <xf numFmtId="172" fontId="82" fillId="24" borderId="0" xfId="50" applyNumberFormat="1" applyFont="1" applyFill="1" applyAlignment="1">
      <alignment horizontal="left"/>
    </xf>
    <xf numFmtId="0" fontId="1" fillId="0" borderId="0" xfId="0" applyFont="1" applyAlignment="1">
      <alignment horizontal="left" wrapText="1"/>
    </xf>
    <xf numFmtId="0" fontId="84" fillId="0" borderId="0" xfId="0" applyFont="1" applyAlignment="1">
      <alignment horizontal="left"/>
    </xf>
    <xf numFmtId="0" fontId="1" fillId="0" borderId="0" xfId="0" applyFont="1" applyAlignment="1">
      <alignment wrapText="1"/>
    </xf>
    <xf numFmtId="0" fontId="0" fillId="0" borderId="0" xfId="0" applyAlignment="1">
      <alignment wrapText="1"/>
    </xf>
    <xf numFmtId="0" fontId="57" fillId="0" borderId="0" xfId="0" applyFont="1" applyAlignment="1">
      <alignment wrapText="1"/>
    </xf>
    <xf numFmtId="0" fontId="70" fillId="0" borderId="26" xfId="0" applyFont="1" applyBorder="1" applyAlignment="1" applyProtection="1"/>
    <xf numFmtId="0" fontId="0" fillId="0" borderId="28" xfId="0" applyBorder="1" applyAlignment="1"/>
    <xf numFmtId="0" fontId="0" fillId="0" borderId="27" xfId="0" applyBorder="1" applyAlignment="1"/>
    <xf numFmtId="0" fontId="61" fillId="26" borderId="15" xfId="0" applyFont="1" applyFill="1" applyBorder="1" applyAlignment="1" applyProtection="1">
      <alignment horizontal="center"/>
    </xf>
    <xf numFmtId="0" fontId="61" fillId="26" borderId="16" xfId="0" applyFont="1" applyFill="1" applyBorder="1" applyAlignment="1" applyProtection="1">
      <alignment horizontal="center"/>
    </xf>
    <xf numFmtId="0" fontId="61" fillId="26" borderId="17" xfId="0" applyFont="1" applyFill="1" applyBorder="1" applyAlignment="1" applyProtection="1">
      <alignment horizontal="center"/>
    </xf>
    <xf numFmtId="0" fontId="69" fillId="0" borderId="23" xfId="0" applyFont="1" applyBorder="1" applyAlignment="1" applyProtection="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70" fillId="0" borderId="28" xfId="0" applyFont="1" applyBorder="1" applyAlignment="1" applyProtection="1">
      <alignment horizontal="center"/>
    </xf>
    <xf numFmtId="37" fontId="70" fillId="0" borderId="28" xfId="0" applyNumberFormat="1" applyFont="1" applyBorder="1" applyAlignment="1" applyProtection="1"/>
    <xf numFmtId="37" fontId="0" fillId="0" borderId="28" xfId="0" applyNumberFormat="1" applyBorder="1" applyAlignment="1"/>
    <xf numFmtId="0" fontId="0" fillId="0" borderId="26" xfId="0" applyFont="1" applyBorder="1" applyAlignment="1" applyProtection="1">
      <alignment wrapText="1"/>
    </xf>
    <xf numFmtId="0" fontId="0" fillId="0" borderId="28" xfId="0" applyBorder="1" applyAlignment="1">
      <alignment wrapText="1"/>
    </xf>
    <xf numFmtId="0" fontId="0" fillId="0" borderId="27" xfId="0" applyBorder="1" applyAlignment="1">
      <alignment wrapText="1"/>
    </xf>
    <xf numFmtId="0" fontId="64" fillId="0" borderId="21" xfId="0" applyFont="1" applyBorder="1" applyAlignment="1" applyProtection="1">
      <alignment horizontal="left" wrapText="1"/>
    </xf>
    <xf numFmtId="0" fontId="64" fillId="0" borderId="0" xfId="0" applyFont="1" applyAlignment="1" applyProtection="1">
      <alignment horizontal="left" wrapText="1"/>
    </xf>
    <xf numFmtId="0" fontId="64" fillId="0" borderId="22" xfId="0" applyFont="1" applyBorder="1" applyAlignment="1" applyProtection="1">
      <alignment horizontal="left" wrapText="1"/>
    </xf>
    <xf numFmtId="0" fontId="68" fillId="0" borderId="26" xfId="0" applyFont="1" applyBorder="1" applyAlignment="1" applyProtection="1">
      <alignment vertical="top" wrapText="1"/>
    </xf>
    <xf numFmtId="0" fontId="0" fillId="0" borderId="28" xfId="0" applyBorder="1" applyAlignment="1">
      <alignment vertical="top"/>
    </xf>
    <xf numFmtId="0" fontId="0" fillId="0" borderId="27" xfId="0" applyBorder="1" applyAlignment="1">
      <alignment vertical="top"/>
    </xf>
    <xf numFmtId="0" fontId="70" fillId="0" borderId="23" xfId="0" applyFont="1" applyFill="1" applyBorder="1" applyAlignment="1" applyProtection="1">
      <alignment wrapText="1"/>
    </xf>
    <xf numFmtId="0" fontId="0" fillId="0" borderId="24" xfId="0" applyBorder="1" applyAlignment="1">
      <alignment wrapText="1"/>
    </xf>
    <xf numFmtId="0" fontId="0" fillId="0" borderId="25" xfId="0" applyBorder="1" applyAlignment="1">
      <alignment wrapText="1"/>
    </xf>
    <xf numFmtId="0" fontId="0" fillId="0" borderId="18" xfId="0" applyBorder="1" applyAlignment="1">
      <alignment wrapText="1"/>
    </xf>
    <xf numFmtId="0" fontId="0" fillId="0" borderId="20" xfId="0" applyBorder="1" applyAlignment="1">
      <alignment wrapText="1"/>
    </xf>
    <xf numFmtId="0" fontId="0" fillId="0" borderId="19" xfId="0" applyBorder="1" applyAlignment="1">
      <alignment wrapText="1"/>
    </xf>
    <xf numFmtId="0" fontId="75" fillId="0" borderId="23" xfId="0" applyFont="1" applyBorder="1" applyAlignment="1" applyProtection="1">
      <alignment vertical="center"/>
    </xf>
    <xf numFmtId="0" fontId="0" fillId="0" borderId="18" xfId="0" applyBorder="1" applyAlignment="1">
      <alignment vertical="center"/>
    </xf>
    <xf numFmtId="0" fontId="70" fillId="0" borderId="23" xfId="0" applyFont="1" applyBorder="1" applyAlignment="1" applyProtection="1">
      <alignment horizontal="left" wrapText="1"/>
    </xf>
    <xf numFmtId="0" fontId="29" fillId="0" borderId="0" xfId="0" applyFont="1" applyAlignment="1">
      <alignment horizontal="center"/>
    </xf>
    <xf numFmtId="1" fontId="78" fillId="0" borderId="0" xfId="0" applyNumberFormat="1" applyFont="1" applyBorder="1" applyAlignment="1">
      <alignment horizontal="center"/>
    </xf>
    <xf numFmtId="0" fontId="79" fillId="0" borderId="0" xfId="0" applyFont="1" applyFill="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6"/>
    <cellStyle name="Comma 3" xfId="45"/>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cellStyle name="Normal 3" xfId="48"/>
    <cellStyle name="Normal 4" xfId="44"/>
    <cellStyle name="Normal 5" xfId="49"/>
    <cellStyle name="Note" xfId="39" builtinId="10" customBuiltin="1"/>
    <cellStyle name="Output" xfId="40" builtinId="21" customBuiltin="1"/>
    <cellStyle name="Percent" xfId="5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5</xdr:col>
      <xdr:colOff>0</xdr:colOff>
      <xdr:row>1</xdr:row>
      <xdr:rowOff>0</xdr:rowOff>
    </xdr:to>
    <xdr:sp macro="" textlink="">
      <xdr:nvSpPr>
        <xdr:cNvPr id="2" name="Line 2"/>
        <xdr:cNvSpPr>
          <a:spLocks noChangeShapeType="1"/>
        </xdr:cNvSpPr>
      </xdr:nvSpPr>
      <xdr:spPr bwMode="auto">
        <a:xfrm flipV="1">
          <a:off x="695325" y="200025"/>
          <a:ext cx="3514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A2" sqref="A2"/>
    </sheetView>
  </sheetViews>
  <sheetFormatPr defaultRowHeight="12.75"/>
  <sheetData>
    <row r="1" spans="1:9">
      <c r="A1" s="29" t="s">
        <v>97</v>
      </c>
    </row>
    <row r="3" spans="1:9" ht="36.75" customHeight="1">
      <c r="A3" s="403" t="s">
        <v>98</v>
      </c>
      <c r="B3" s="403"/>
      <c r="C3" s="403"/>
      <c r="D3" s="403"/>
      <c r="E3" s="403"/>
      <c r="F3" s="403"/>
      <c r="G3" s="403"/>
      <c r="H3" s="403"/>
      <c r="I3" s="403"/>
    </row>
    <row r="6" spans="1:9">
      <c r="A6" s="29" t="s">
        <v>99</v>
      </c>
    </row>
  </sheetData>
  <mergeCells count="1">
    <mergeCell ref="A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workbookViewId="0">
      <selection activeCell="A3" sqref="A3"/>
    </sheetView>
  </sheetViews>
  <sheetFormatPr defaultRowHeight="12.75"/>
  <cols>
    <col min="1" max="1" width="3" customWidth="1"/>
    <col min="2" max="2" width="6.42578125" customWidth="1"/>
    <col min="3" max="3" width="3.5703125" customWidth="1"/>
    <col min="4" max="4" width="66" customWidth="1"/>
    <col min="5" max="5" width="11.42578125" style="2" customWidth="1"/>
    <col min="6" max="6" width="1" customWidth="1"/>
    <col min="7" max="7" width="20.140625" style="330" customWidth="1"/>
    <col min="8" max="8" width="0.85546875" customWidth="1"/>
    <col min="9" max="9" width="8.42578125" customWidth="1"/>
    <col min="10" max="10" width="10.5703125" customWidth="1"/>
    <col min="12" max="12" width="17" customWidth="1"/>
    <col min="13" max="13" width="9.140625" customWidth="1"/>
    <col min="15" max="15" width="10.7109375" bestFit="1" customWidth="1"/>
    <col min="16" max="16" width="10" bestFit="1" customWidth="1"/>
  </cols>
  <sheetData>
    <row r="1" spans="1:9" ht="15">
      <c r="A1" s="404" t="s">
        <v>485</v>
      </c>
      <c r="B1" s="404"/>
      <c r="C1" s="404"/>
      <c r="D1" s="404"/>
      <c r="E1" s="404"/>
      <c r="F1" s="404"/>
      <c r="G1" s="404"/>
    </row>
    <row r="2" spans="1:9">
      <c r="A2" s="29" t="s">
        <v>541</v>
      </c>
    </row>
    <row r="3" spans="1:9">
      <c r="B3" s="385" t="s">
        <v>521</v>
      </c>
      <c r="C3" s="29"/>
      <c r="D3" s="29"/>
    </row>
    <row r="4" spans="1:9">
      <c r="B4" s="29"/>
      <c r="C4" s="29"/>
      <c r="D4" s="29"/>
      <c r="E4" s="341" t="s">
        <v>26</v>
      </c>
      <c r="G4" s="342" t="s">
        <v>26</v>
      </c>
      <c r="H4" s="343"/>
      <c r="I4" s="344" t="s">
        <v>486</v>
      </c>
    </row>
    <row r="5" spans="1:9">
      <c r="A5" s="347" t="s">
        <v>487</v>
      </c>
      <c r="B5" s="348"/>
      <c r="C5" s="349"/>
      <c r="D5" s="350"/>
      <c r="E5" s="345" t="s">
        <v>27</v>
      </c>
      <c r="G5" s="332" t="s">
        <v>28</v>
      </c>
      <c r="I5" s="346"/>
    </row>
    <row r="6" spans="1:9">
      <c r="B6" s="351" t="s">
        <v>488</v>
      </c>
      <c r="D6" s="29"/>
      <c r="E6" s="330"/>
      <c r="F6" s="29"/>
    </row>
    <row r="7" spans="1:9">
      <c r="B7" s="29"/>
      <c r="C7" s="29" t="s">
        <v>0</v>
      </c>
      <c r="E7" s="330"/>
      <c r="F7" s="330"/>
      <c r="G7" s="386">
        <v>94941721</v>
      </c>
      <c r="I7" s="352">
        <v>1.06E-2</v>
      </c>
    </row>
    <row r="8" spans="1:9" ht="5.25" customHeight="1">
      <c r="B8" s="29"/>
      <c r="C8" s="29"/>
      <c r="D8" s="29"/>
      <c r="E8" s="330"/>
      <c r="F8" s="330"/>
      <c r="G8" s="329"/>
    </row>
    <row r="9" spans="1:9">
      <c r="B9" s="351" t="s">
        <v>489</v>
      </c>
      <c r="D9" s="29"/>
      <c r="E9" s="330"/>
      <c r="F9" s="330"/>
      <c r="G9" s="329"/>
    </row>
    <row r="10" spans="1:9">
      <c r="B10" s="29"/>
      <c r="C10" s="29" t="s">
        <v>1</v>
      </c>
      <c r="E10" s="328">
        <v>69835</v>
      </c>
      <c r="F10" s="328"/>
      <c r="G10" s="329">
        <v>3063177133</v>
      </c>
    </row>
    <row r="11" spans="1:9">
      <c r="B11" s="29"/>
      <c r="C11" s="29" t="s">
        <v>2</v>
      </c>
      <c r="E11" s="328"/>
      <c r="F11" s="328"/>
      <c r="G11" s="329">
        <v>378400116</v>
      </c>
    </row>
    <row r="12" spans="1:9">
      <c r="B12" s="29"/>
      <c r="C12" s="29" t="s">
        <v>3</v>
      </c>
      <c r="E12" s="328">
        <v>7090</v>
      </c>
      <c r="F12" s="328"/>
      <c r="G12" s="329">
        <v>352866145</v>
      </c>
    </row>
    <row r="13" spans="1:9">
      <c r="B13" s="29"/>
      <c r="C13" s="29" t="s">
        <v>4</v>
      </c>
      <c r="E13" s="328">
        <v>4094.18</v>
      </c>
      <c r="F13" s="328"/>
      <c r="G13" s="329">
        <v>237114655</v>
      </c>
    </row>
    <row r="14" spans="1:9">
      <c r="B14" s="29"/>
      <c r="C14" s="29" t="s">
        <v>29</v>
      </c>
      <c r="E14" s="328"/>
      <c r="F14" s="328"/>
      <c r="G14" s="329">
        <v>44318670</v>
      </c>
    </row>
    <row r="15" spans="1:9">
      <c r="B15" s="29"/>
      <c r="C15" s="29" t="s">
        <v>459</v>
      </c>
      <c r="E15" s="328"/>
      <c r="F15" s="328"/>
      <c r="G15" s="329">
        <v>52384390</v>
      </c>
    </row>
    <row r="16" spans="1:9">
      <c r="B16" s="29"/>
      <c r="C16" s="29" t="s">
        <v>30</v>
      </c>
      <c r="E16" s="328"/>
      <c r="F16" s="328"/>
      <c r="G16" s="329">
        <v>57317005</v>
      </c>
    </row>
    <row r="17" spans="2:9">
      <c r="B17" s="29"/>
      <c r="C17" s="330" t="s">
        <v>490</v>
      </c>
      <c r="D17" s="2"/>
      <c r="E17" s="328"/>
      <c r="F17" s="328"/>
      <c r="G17" s="387">
        <v>1282413180</v>
      </c>
    </row>
    <row r="18" spans="2:9">
      <c r="B18" s="29"/>
      <c r="C18" s="29" t="s">
        <v>491</v>
      </c>
      <c r="E18" s="328"/>
      <c r="F18" s="328"/>
      <c r="G18" s="329">
        <v>5467991294</v>
      </c>
      <c r="I18" s="352">
        <v>0.61060000000000003</v>
      </c>
    </row>
    <row r="19" spans="2:9">
      <c r="B19" s="351" t="s">
        <v>492</v>
      </c>
      <c r="D19" s="29"/>
      <c r="E19" s="328"/>
      <c r="F19" s="328"/>
      <c r="G19" s="329"/>
    </row>
    <row r="20" spans="2:9">
      <c r="B20" s="29"/>
      <c r="C20" s="29" t="s">
        <v>32</v>
      </c>
      <c r="E20" s="328"/>
      <c r="F20" s="328"/>
      <c r="G20" s="329">
        <v>372644388</v>
      </c>
      <c r="I20" s="352">
        <v>4.1599999999999998E-2</v>
      </c>
    </row>
    <row r="21" spans="2:9" ht="9" customHeight="1">
      <c r="B21" s="29"/>
      <c r="C21" s="29"/>
      <c r="D21" s="29"/>
      <c r="E21" s="328"/>
      <c r="F21" s="328"/>
      <c r="G21" s="329"/>
    </row>
    <row r="22" spans="2:9">
      <c r="B22" s="351" t="s">
        <v>160</v>
      </c>
      <c r="D22" s="29"/>
      <c r="E22" s="328"/>
      <c r="F22" s="328"/>
      <c r="G22" s="329"/>
    </row>
    <row r="23" spans="2:9">
      <c r="B23" s="29"/>
      <c r="C23" s="29" t="s">
        <v>33</v>
      </c>
      <c r="E23" s="328"/>
      <c r="F23" s="328"/>
      <c r="G23" s="329">
        <v>79670762</v>
      </c>
    </row>
    <row r="24" spans="2:9">
      <c r="B24" s="29"/>
      <c r="C24" s="29" t="s">
        <v>34</v>
      </c>
      <c r="E24" s="328"/>
      <c r="F24" s="328"/>
      <c r="G24" s="329">
        <v>299735521</v>
      </c>
    </row>
    <row r="25" spans="2:9">
      <c r="B25" s="29"/>
      <c r="C25" s="29" t="s">
        <v>493</v>
      </c>
      <c r="E25" s="328"/>
      <c r="F25" s="328"/>
      <c r="G25" s="329">
        <v>7000000</v>
      </c>
    </row>
    <row r="26" spans="2:9">
      <c r="B26" s="29"/>
      <c r="C26" s="29" t="s">
        <v>93</v>
      </c>
      <c r="E26" s="328"/>
      <c r="F26" s="328"/>
      <c r="G26" s="329">
        <v>900000</v>
      </c>
    </row>
    <row r="27" spans="2:9">
      <c r="B27" s="29"/>
      <c r="C27" s="29" t="s">
        <v>37</v>
      </c>
      <c r="E27" s="328"/>
      <c r="F27" s="328"/>
      <c r="G27" s="329">
        <v>803864612</v>
      </c>
    </row>
    <row r="28" spans="2:9">
      <c r="B28" s="29"/>
      <c r="C28" s="29" t="s">
        <v>38</v>
      </c>
      <c r="E28" s="328"/>
      <c r="F28" s="328"/>
      <c r="G28" s="329">
        <v>87620846</v>
      </c>
    </row>
    <row r="29" spans="2:9">
      <c r="B29" s="29"/>
      <c r="C29" s="29" t="s">
        <v>494</v>
      </c>
      <c r="E29" s="328"/>
      <c r="F29" s="328"/>
      <c r="G29" s="329">
        <v>24120000</v>
      </c>
    </row>
    <row r="30" spans="2:9">
      <c r="B30" s="29"/>
      <c r="C30" s="29" t="s">
        <v>40</v>
      </c>
      <c r="E30" s="328"/>
      <c r="F30" s="328"/>
      <c r="G30" s="329">
        <v>78888770</v>
      </c>
    </row>
    <row r="31" spans="2:9">
      <c r="B31" s="29"/>
      <c r="C31" s="29" t="s">
        <v>41</v>
      </c>
      <c r="E31" s="328"/>
      <c r="F31" s="328"/>
      <c r="G31" s="329">
        <v>207543497</v>
      </c>
    </row>
    <row r="32" spans="2:9">
      <c r="B32" s="29"/>
      <c r="C32" s="29" t="s">
        <v>42</v>
      </c>
      <c r="E32" s="328"/>
      <c r="F32" s="328"/>
      <c r="G32" s="329">
        <v>21221520</v>
      </c>
    </row>
    <row r="33" spans="1:9">
      <c r="B33" s="29"/>
      <c r="C33" s="29" t="s">
        <v>495</v>
      </c>
      <c r="E33" s="328"/>
      <c r="F33" s="328"/>
      <c r="G33" s="329">
        <v>18000000</v>
      </c>
    </row>
    <row r="34" spans="1:9">
      <c r="B34" s="29"/>
      <c r="C34" s="29" t="s">
        <v>43</v>
      </c>
      <c r="E34" s="328"/>
      <c r="F34" s="328"/>
      <c r="G34" s="329">
        <v>47962438</v>
      </c>
    </row>
    <row r="35" spans="1:9">
      <c r="B35" s="29"/>
      <c r="C35" s="29" t="s">
        <v>496</v>
      </c>
      <c r="E35" s="328"/>
      <c r="F35" s="328"/>
      <c r="G35" s="329">
        <v>15682292</v>
      </c>
    </row>
    <row r="36" spans="1:9">
      <c r="B36" s="29"/>
      <c r="C36" s="29" t="s">
        <v>497</v>
      </c>
      <c r="E36" s="328"/>
      <c r="F36" s="328"/>
      <c r="G36" s="329">
        <v>21000000</v>
      </c>
    </row>
    <row r="37" spans="1:9">
      <c r="B37" s="29"/>
      <c r="C37" s="29" t="s">
        <v>498</v>
      </c>
      <c r="E37" s="328"/>
      <c r="F37" s="328"/>
      <c r="G37" s="329">
        <v>446817391</v>
      </c>
    </row>
    <row r="38" spans="1:9">
      <c r="B38" s="29"/>
      <c r="C38" s="29" t="s">
        <v>499</v>
      </c>
      <c r="D38" s="2"/>
      <c r="E38" s="328">
        <v>7040.55</v>
      </c>
      <c r="F38" s="328"/>
      <c r="G38" s="387">
        <v>458223413</v>
      </c>
    </row>
    <row r="39" spans="1:9">
      <c r="B39" s="29"/>
      <c r="C39" s="29" t="s">
        <v>500</v>
      </c>
      <c r="E39" s="328"/>
      <c r="F39" s="328"/>
      <c r="G39" s="353">
        <v>2618251062</v>
      </c>
      <c r="I39" s="352">
        <v>0.29239999999999999</v>
      </c>
    </row>
    <row r="40" spans="1:9" ht="6" customHeight="1">
      <c r="B40" s="29"/>
      <c r="C40" s="29"/>
      <c r="D40" s="29"/>
      <c r="E40" s="328"/>
      <c r="F40" s="328"/>
      <c r="G40" s="354"/>
      <c r="I40" s="352"/>
    </row>
    <row r="41" spans="1:9">
      <c r="A41" s="347" t="s">
        <v>501</v>
      </c>
      <c r="B41" s="348"/>
      <c r="C41" s="349"/>
      <c r="D41" s="350"/>
      <c r="E41" s="355"/>
      <c r="F41" s="355"/>
      <c r="G41" s="356"/>
    </row>
    <row r="42" spans="1:9">
      <c r="B42" s="29" t="s">
        <v>464</v>
      </c>
      <c r="E42" s="328"/>
      <c r="F42" s="328"/>
      <c r="G42" s="329">
        <v>8818500</v>
      </c>
    </row>
    <row r="43" spans="1:9">
      <c r="B43" s="29" t="s">
        <v>502</v>
      </c>
      <c r="E43" s="328"/>
      <c r="F43" s="328"/>
      <c r="G43" s="329">
        <v>10831184</v>
      </c>
    </row>
    <row r="44" spans="1:9">
      <c r="B44" s="29" t="s">
        <v>44</v>
      </c>
      <c r="E44" s="328"/>
      <c r="F44" s="328"/>
      <c r="G44" s="329">
        <v>3200000</v>
      </c>
    </row>
    <row r="45" spans="1:9">
      <c r="B45" s="29" t="s">
        <v>463</v>
      </c>
      <c r="E45" s="328"/>
      <c r="F45" s="328"/>
      <c r="G45" s="329">
        <v>123958524</v>
      </c>
    </row>
    <row r="46" spans="1:9">
      <c r="B46" s="29" t="s">
        <v>465</v>
      </c>
      <c r="E46" s="328"/>
      <c r="F46" s="328"/>
      <c r="G46" s="329">
        <v>64560</v>
      </c>
    </row>
    <row r="47" spans="1:9">
      <c r="B47" s="29" t="s">
        <v>466</v>
      </c>
      <c r="E47" s="328"/>
      <c r="F47" s="328"/>
      <c r="G47" s="329">
        <v>3666474</v>
      </c>
    </row>
    <row r="48" spans="1:9">
      <c r="B48" s="29" t="s">
        <v>467</v>
      </c>
      <c r="E48" s="328"/>
      <c r="F48" s="328"/>
      <c r="G48" s="329">
        <v>23746859</v>
      </c>
    </row>
    <row r="49" spans="1:9">
      <c r="B49" s="29" t="s">
        <v>503</v>
      </c>
      <c r="E49" s="328"/>
      <c r="F49" s="328"/>
      <c r="G49" s="329">
        <v>32710981</v>
      </c>
    </row>
    <row r="50" spans="1:9" ht="24" customHeight="1">
      <c r="B50" s="405" t="s">
        <v>504</v>
      </c>
      <c r="C50" s="406"/>
      <c r="D50" s="406"/>
      <c r="E50" s="357"/>
      <c r="F50" s="328"/>
      <c r="G50" s="329">
        <v>112696241</v>
      </c>
    </row>
    <row r="51" spans="1:9">
      <c r="B51" s="29" t="s">
        <v>45</v>
      </c>
      <c r="E51" s="328"/>
      <c r="F51" s="328"/>
      <c r="G51" s="329">
        <v>10316602</v>
      </c>
    </row>
    <row r="52" spans="1:9">
      <c r="B52" s="29" t="s">
        <v>468</v>
      </c>
      <c r="E52" s="328"/>
      <c r="F52" s="328"/>
      <c r="G52" s="329">
        <v>2017761</v>
      </c>
    </row>
    <row r="53" spans="1:9">
      <c r="B53" s="29" t="s">
        <v>469</v>
      </c>
      <c r="E53" s="328"/>
      <c r="F53" s="328"/>
      <c r="G53" s="329">
        <v>34478831</v>
      </c>
    </row>
    <row r="54" spans="1:9">
      <c r="B54" s="29" t="s">
        <v>470</v>
      </c>
      <c r="E54" s="328"/>
      <c r="F54" s="328"/>
      <c r="G54" s="329">
        <v>3145000</v>
      </c>
    </row>
    <row r="55" spans="1:9">
      <c r="B55" s="29" t="s">
        <v>471</v>
      </c>
      <c r="E55" s="328"/>
      <c r="F55" s="328"/>
      <c r="G55" s="329">
        <v>16760984</v>
      </c>
    </row>
    <row r="56" spans="1:9">
      <c r="B56" s="29" t="s">
        <v>472</v>
      </c>
      <c r="E56" s="328"/>
      <c r="F56" s="328"/>
      <c r="G56" s="329">
        <v>4200770</v>
      </c>
    </row>
    <row r="57" spans="1:9">
      <c r="B57" s="29" t="s">
        <v>505</v>
      </c>
      <c r="E57" s="328"/>
      <c r="F57" s="328"/>
      <c r="G57" s="329">
        <v>10258861</v>
      </c>
    </row>
    <row r="58" spans="1:9">
      <c r="B58" s="29" t="s">
        <v>500</v>
      </c>
      <c r="E58" s="328"/>
      <c r="F58" s="358"/>
      <c r="G58" s="359">
        <v>400872132</v>
      </c>
      <c r="H58" s="28"/>
      <c r="I58" s="360">
        <v>4.48E-2</v>
      </c>
    </row>
    <row r="59" spans="1:9" ht="6.75" customHeight="1">
      <c r="B59" s="29"/>
      <c r="C59" s="29"/>
      <c r="D59" s="29"/>
      <c r="E59" s="328"/>
      <c r="F59" s="358"/>
      <c r="G59" s="356"/>
    </row>
    <row r="60" spans="1:9">
      <c r="A60" s="347" t="s">
        <v>506</v>
      </c>
      <c r="B60" s="361"/>
      <c r="C60" s="348"/>
      <c r="D60" s="349"/>
      <c r="E60" s="328"/>
      <c r="F60" s="358"/>
      <c r="G60" s="356">
        <v>8954700597</v>
      </c>
      <c r="I60" s="362">
        <v>1</v>
      </c>
    </row>
    <row r="61" spans="1:9" ht="6.75" customHeight="1">
      <c r="B61" s="29"/>
      <c r="C61" s="29"/>
      <c r="D61" s="29"/>
      <c r="E61" s="328"/>
      <c r="F61" s="358"/>
      <c r="G61" s="356"/>
    </row>
    <row r="62" spans="1:9">
      <c r="A62" s="363" t="s">
        <v>507</v>
      </c>
      <c r="B62" s="28"/>
      <c r="C62" s="364"/>
      <c r="D62" s="28"/>
      <c r="E62" s="355"/>
      <c r="F62" s="365"/>
      <c r="G62" s="354">
        <v>-519629612</v>
      </c>
      <c r="H62" s="28"/>
      <c r="I62" s="352">
        <v>5.8000000000000003E-2</v>
      </c>
    </row>
    <row r="63" spans="1:9">
      <c r="A63" s="363"/>
      <c r="B63" s="28"/>
      <c r="C63" s="364"/>
      <c r="D63" s="28"/>
      <c r="E63" s="355"/>
      <c r="F63" s="365"/>
      <c r="G63" s="354"/>
      <c r="H63" s="28"/>
      <c r="I63" s="360"/>
    </row>
    <row r="64" spans="1:9">
      <c r="A64" s="366" t="s">
        <v>508</v>
      </c>
      <c r="B64" s="367"/>
      <c r="C64" s="368"/>
      <c r="D64" s="361"/>
      <c r="E64" s="369"/>
      <c r="F64" s="370"/>
      <c r="G64" s="371">
        <v>8435070985</v>
      </c>
      <c r="H64" s="361"/>
      <c r="I64" s="372">
        <v>0.94199999999999995</v>
      </c>
    </row>
    <row r="65" spans="1:9" ht="6" customHeight="1">
      <c r="D65" s="373"/>
      <c r="E65" s="374"/>
      <c r="F65" s="375"/>
    </row>
    <row r="66" spans="1:9" s="2" customFormat="1">
      <c r="A66" s="330" t="s">
        <v>509</v>
      </c>
      <c r="D66" s="376"/>
      <c r="E66" s="374"/>
      <c r="F66" s="377"/>
      <c r="G66" s="330"/>
      <c r="I66" s="378" t="s">
        <v>510</v>
      </c>
    </row>
    <row r="67" spans="1:9" s="2" customFormat="1">
      <c r="A67" s="379" t="s">
        <v>511</v>
      </c>
      <c r="D67" s="376"/>
      <c r="F67" s="377"/>
      <c r="G67" s="330"/>
      <c r="I67" s="380"/>
    </row>
    <row r="68" spans="1:9" s="2" customFormat="1" ht="8.25" customHeight="1">
      <c r="D68" s="376"/>
      <c r="E68" s="374"/>
      <c r="F68" s="377"/>
      <c r="G68" s="330"/>
    </row>
    <row r="69" spans="1:9">
      <c r="A69" s="29"/>
      <c r="B69" s="373" t="s">
        <v>512</v>
      </c>
      <c r="C69" s="373" t="s">
        <v>513</v>
      </c>
      <c r="D69" s="373"/>
      <c r="E69" s="374"/>
      <c r="F69" s="381"/>
      <c r="H69" s="28"/>
    </row>
    <row r="70" spans="1:9" ht="13.5">
      <c r="A70" s="29"/>
      <c r="B70" s="373" t="s">
        <v>514</v>
      </c>
      <c r="C70" s="373" t="s">
        <v>515</v>
      </c>
      <c r="D70" s="382"/>
      <c r="E70" s="374"/>
      <c r="F70" s="383"/>
    </row>
    <row r="71" spans="1:9">
      <c r="A71" s="29"/>
      <c r="B71" s="373"/>
      <c r="C71" s="373" t="s">
        <v>516</v>
      </c>
      <c r="E71" s="374"/>
      <c r="F71" s="383"/>
    </row>
    <row r="72" spans="1:9" ht="13.5">
      <c r="B72" s="373" t="s">
        <v>517</v>
      </c>
      <c r="C72" s="373" t="s">
        <v>518</v>
      </c>
      <c r="D72" s="382"/>
      <c r="E72" s="374"/>
      <c r="F72" s="383"/>
    </row>
    <row r="73" spans="1:9" ht="13.5">
      <c r="B73" s="373" t="s">
        <v>519</v>
      </c>
      <c r="C73" s="373" t="s">
        <v>520</v>
      </c>
      <c r="D73" s="382"/>
      <c r="F73" s="383"/>
    </row>
    <row r="74" spans="1:9" ht="13.5">
      <c r="B74" s="382"/>
      <c r="C74" s="382"/>
      <c r="E74" s="384"/>
      <c r="G74" s="384"/>
    </row>
    <row r="75" spans="1:9" ht="13.5">
      <c r="B75" s="382"/>
      <c r="C75" s="382"/>
      <c r="F75" s="382"/>
      <c r="G75" s="384" t="s">
        <v>46</v>
      </c>
    </row>
    <row r="76" spans="1:9" ht="13.5">
      <c r="B76" s="382" t="s">
        <v>46</v>
      </c>
      <c r="F76" s="382"/>
    </row>
  </sheetData>
  <mergeCells count="2">
    <mergeCell ref="A1:G1"/>
    <mergeCell ref="B50:D50"/>
  </mergeCells>
  <pageMargins left="0.45" right="0.45" top="0.5" bottom="0.75" header="0.3" footer="0.3"/>
  <pageSetup scale="80" orientation="portrait" r:id="rId1"/>
  <headerFooter>
    <oddFooter>&amp;L&amp;"Arial,Italic"&amp;9Division of School Business
NC Department of Public Instruction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election activeCell="A3" sqref="A3"/>
    </sheetView>
  </sheetViews>
  <sheetFormatPr defaultColWidth="9.140625" defaultRowHeight="14.25"/>
  <cols>
    <col min="1" max="1" width="3" style="34" customWidth="1"/>
    <col min="2" max="2" width="6.42578125" style="34" customWidth="1"/>
    <col min="3" max="3" width="3.5703125" style="34" customWidth="1"/>
    <col min="4" max="4" width="43.5703125" style="34" customWidth="1"/>
    <col min="5" max="5" width="11.42578125" style="46" customWidth="1"/>
    <col min="6" max="6" width="19.85546875" style="46" bestFit="1" customWidth="1"/>
    <col min="7" max="7" width="9.140625" style="34" customWidth="1"/>
    <col min="8" max="8" width="10.5703125" style="34" customWidth="1"/>
    <col min="9" max="9" width="9.140625" style="34"/>
    <col min="10" max="10" width="17" style="34" customWidth="1"/>
    <col min="11" max="11" width="9.140625" style="34" customWidth="1"/>
    <col min="12" max="12" width="9.140625" style="34"/>
    <col min="13" max="13" width="10.7109375" style="34" bestFit="1" customWidth="1"/>
    <col min="14" max="14" width="10" style="34" bestFit="1" customWidth="1"/>
    <col min="15" max="16384" width="9.140625" style="34"/>
  </cols>
  <sheetData>
    <row r="1" spans="1:11" ht="15">
      <c r="A1" s="30" t="s">
        <v>539</v>
      </c>
      <c r="B1" s="31"/>
      <c r="C1" s="31"/>
      <c r="D1" s="31"/>
      <c r="E1" s="32"/>
      <c r="F1" s="32"/>
      <c r="G1" s="33"/>
      <c r="H1" s="33"/>
    </row>
    <row r="2" spans="1:11" ht="15">
      <c r="A2" s="30" t="s">
        <v>199</v>
      </c>
      <c r="B2" s="31"/>
      <c r="C2" s="31"/>
      <c r="D2" s="31"/>
      <c r="E2" s="35" t="s">
        <v>26</v>
      </c>
      <c r="F2" s="36" t="s">
        <v>26</v>
      </c>
      <c r="G2" s="37"/>
      <c r="H2" s="33"/>
    </row>
    <row r="3" spans="1:11" ht="15">
      <c r="A3" s="31"/>
      <c r="B3" s="31"/>
      <c r="C3" s="31"/>
      <c r="D3" s="31"/>
      <c r="E3" s="35" t="s">
        <v>27</v>
      </c>
      <c r="F3" s="36" t="s">
        <v>28</v>
      </c>
      <c r="G3" s="38"/>
      <c r="H3" s="33"/>
    </row>
    <row r="4" spans="1:11" ht="6" customHeight="1">
      <c r="A4" s="31"/>
      <c r="B4" s="31"/>
      <c r="C4" s="31"/>
      <c r="D4" s="31"/>
      <c r="E4" s="32"/>
      <c r="F4" s="32"/>
      <c r="G4" s="38"/>
      <c r="H4" s="33"/>
    </row>
    <row r="5" spans="1:11" ht="15">
      <c r="A5" s="31"/>
      <c r="B5" s="30" t="s">
        <v>49</v>
      </c>
      <c r="C5" s="31"/>
      <c r="D5" s="31"/>
      <c r="E5" s="32"/>
      <c r="F5" s="32"/>
      <c r="G5" s="33"/>
      <c r="H5" s="33"/>
      <c r="K5" s="31"/>
    </row>
    <row r="6" spans="1:11" ht="15">
      <c r="A6" s="31"/>
      <c r="B6" s="31"/>
      <c r="C6" s="31" t="s">
        <v>1</v>
      </c>
      <c r="D6" s="31"/>
      <c r="E6" s="32">
        <v>69835</v>
      </c>
      <c r="F6" s="32">
        <v>3063177133</v>
      </c>
      <c r="G6" s="33"/>
      <c r="H6" s="33"/>
      <c r="J6" s="39"/>
      <c r="K6" s="31"/>
    </row>
    <row r="7" spans="1:11" ht="15">
      <c r="A7" s="31"/>
      <c r="B7" s="31"/>
      <c r="C7" s="31" t="s">
        <v>3</v>
      </c>
      <c r="D7" s="31"/>
      <c r="E7" s="32">
        <v>7090</v>
      </c>
      <c r="F7" s="32">
        <v>352866145</v>
      </c>
      <c r="G7" s="33"/>
      <c r="H7" s="33"/>
      <c r="J7" s="39"/>
      <c r="K7" s="31"/>
    </row>
    <row r="8" spans="1:11" ht="15">
      <c r="A8" s="31"/>
      <c r="B8" s="31"/>
      <c r="C8" s="31" t="s">
        <v>4</v>
      </c>
      <c r="D8" s="31"/>
      <c r="E8" s="32">
        <v>4094.18</v>
      </c>
      <c r="F8" s="32">
        <v>237114655</v>
      </c>
      <c r="G8" s="33"/>
      <c r="H8" s="33"/>
      <c r="J8" s="39"/>
      <c r="K8" s="31"/>
    </row>
    <row r="9" spans="1:11" ht="15">
      <c r="A9" s="31"/>
      <c r="B9" s="31"/>
      <c r="C9" s="31" t="s">
        <v>47</v>
      </c>
      <c r="D9" s="31"/>
      <c r="E9" s="32">
        <v>7040.55</v>
      </c>
      <c r="F9" s="32">
        <v>458223413</v>
      </c>
      <c r="G9" s="33"/>
      <c r="H9" s="33"/>
      <c r="J9" s="39"/>
    </row>
    <row r="10" spans="1:11" ht="15">
      <c r="A10" s="31"/>
      <c r="B10" s="31"/>
      <c r="C10" s="31" t="s">
        <v>31</v>
      </c>
      <c r="D10" s="31"/>
      <c r="E10" s="32"/>
      <c r="F10" s="40">
        <v>1282413180</v>
      </c>
      <c r="G10" s="33"/>
      <c r="H10" s="33"/>
      <c r="J10" s="39"/>
      <c r="K10" s="31"/>
    </row>
    <row r="11" spans="1:11" ht="15">
      <c r="A11" s="31"/>
      <c r="B11" s="30" t="s">
        <v>8</v>
      </c>
      <c r="C11" s="31"/>
      <c r="D11" s="31"/>
      <c r="E11" s="32"/>
      <c r="F11" s="47">
        <f>SUM(F6:F10)</f>
        <v>5393794526</v>
      </c>
      <c r="G11" s="33"/>
      <c r="H11" s="33"/>
      <c r="J11" s="39"/>
    </row>
    <row r="12" spans="1:11" ht="6" customHeight="1">
      <c r="A12" s="31"/>
      <c r="B12" s="31"/>
      <c r="C12" s="31"/>
      <c r="D12" s="31"/>
      <c r="E12" s="32"/>
      <c r="F12" s="32"/>
      <c r="G12" s="33"/>
      <c r="H12" s="33"/>
      <c r="J12" s="39"/>
    </row>
    <row r="13" spans="1:11" ht="15">
      <c r="A13" s="31"/>
      <c r="B13" s="30" t="s">
        <v>198</v>
      </c>
      <c r="C13" s="31"/>
      <c r="D13" s="31"/>
      <c r="E13" s="32"/>
      <c r="F13" s="32"/>
      <c r="G13" s="33"/>
      <c r="H13" s="33"/>
      <c r="J13" s="39"/>
    </row>
    <row r="14" spans="1:11" ht="15">
      <c r="A14" s="31"/>
      <c r="B14" s="31"/>
      <c r="C14" s="31" t="s">
        <v>2</v>
      </c>
      <c r="D14" s="31"/>
      <c r="E14" s="32"/>
      <c r="F14" s="32">
        <v>378400116</v>
      </c>
      <c r="G14" s="33"/>
      <c r="H14" s="33"/>
      <c r="J14" s="39"/>
    </row>
    <row r="15" spans="1:11" ht="15">
      <c r="A15" s="31"/>
      <c r="B15" s="31"/>
      <c r="C15" s="31" t="s">
        <v>0</v>
      </c>
      <c r="D15" s="31"/>
      <c r="E15" s="32"/>
      <c r="F15" s="32">
        <v>94941721</v>
      </c>
      <c r="G15" s="33"/>
      <c r="H15" s="33"/>
      <c r="J15" s="39"/>
    </row>
    <row r="16" spans="1:11" ht="15">
      <c r="A16" s="31"/>
      <c r="B16" s="31"/>
      <c r="C16" s="31" t="s">
        <v>32</v>
      </c>
      <c r="D16" s="31"/>
      <c r="E16" s="32"/>
      <c r="F16" s="32">
        <v>372644388</v>
      </c>
      <c r="G16" s="33"/>
      <c r="H16" s="33"/>
      <c r="J16" s="39"/>
    </row>
    <row r="17" spans="1:11" ht="15">
      <c r="A17" s="31"/>
      <c r="B17" s="31"/>
      <c r="C17" s="31" t="s">
        <v>29</v>
      </c>
      <c r="D17" s="31"/>
      <c r="E17" s="32"/>
      <c r="F17" s="32">
        <v>44318670</v>
      </c>
      <c r="G17" s="33"/>
      <c r="H17" s="33"/>
      <c r="J17" s="39"/>
      <c r="K17" s="31"/>
    </row>
    <row r="18" spans="1:11" ht="15">
      <c r="A18" s="31"/>
      <c r="B18" s="31"/>
      <c r="C18" s="135" t="s">
        <v>459</v>
      </c>
      <c r="D18" s="31"/>
      <c r="E18" s="32"/>
      <c r="F18" s="32">
        <v>52384390</v>
      </c>
      <c r="G18" s="33"/>
      <c r="H18" s="33"/>
      <c r="J18" s="39"/>
    </row>
    <row r="19" spans="1:11" ht="15">
      <c r="A19" s="31"/>
      <c r="B19" s="31"/>
      <c r="C19" s="31" t="s">
        <v>33</v>
      </c>
      <c r="D19" s="31"/>
      <c r="E19" s="32"/>
      <c r="F19" s="32">
        <v>79670762</v>
      </c>
      <c r="G19" s="33"/>
      <c r="H19" s="33"/>
      <c r="J19" s="39"/>
      <c r="K19" s="31"/>
    </row>
    <row r="20" spans="1:11" ht="15">
      <c r="A20" s="31"/>
      <c r="B20" s="30" t="s">
        <v>197</v>
      </c>
      <c r="C20" s="31"/>
      <c r="D20" s="31"/>
      <c r="E20" s="32"/>
      <c r="F20" s="32"/>
      <c r="G20" s="33"/>
      <c r="H20" s="33"/>
      <c r="J20" s="39"/>
    </row>
    <row r="21" spans="1:11" ht="15">
      <c r="A21" s="31"/>
      <c r="B21" s="31"/>
      <c r="C21" s="31" t="s">
        <v>34</v>
      </c>
      <c r="D21" s="31"/>
      <c r="E21" s="32"/>
      <c r="F21" s="32">
        <v>299735521</v>
      </c>
      <c r="G21" s="33"/>
      <c r="H21" s="42"/>
      <c r="J21" s="39"/>
      <c r="K21" s="31"/>
    </row>
    <row r="22" spans="1:11" ht="15">
      <c r="A22" s="31"/>
      <c r="B22" s="31"/>
      <c r="C22" s="31" t="s">
        <v>38</v>
      </c>
      <c r="D22" s="31"/>
      <c r="E22" s="32"/>
      <c r="F22" s="32">
        <v>87620846</v>
      </c>
      <c r="G22" s="43"/>
      <c r="H22" s="33"/>
      <c r="J22" s="39"/>
      <c r="K22" s="31"/>
    </row>
    <row r="23" spans="1:11" ht="15">
      <c r="A23" s="31"/>
      <c r="B23" s="31"/>
      <c r="C23" s="31" t="s">
        <v>41</v>
      </c>
      <c r="D23" s="31"/>
      <c r="E23" s="32"/>
      <c r="F23" s="32">
        <v>207543497</v>
      </c>
      <c r="G23" s="43"/>
      <c r="H23" s="33"/>
      <c r="J23" s="39"/>
      <c r="K23" s="31"/>
    </row>
    <row r="24" spans="1:11" ht="15">
      <c r="A24" s="31"/>
      <c r="B24" s="31"/>
      <c r="C24" s="31" t="s">
        <v>43</v>
      </c>
      <c r="D24" s="31"/>
      <c r="E24" s="32"/>
      <c r="F24" s="32">
        <v>47962438</v>
      </c>
      <c r="G24" s="43"/>
      <c r="H24" s="33"/>
      <c r="J24" s="39"/>
      <c r="K24" s="31"/>
    </row>
    <row r="25" spans="1:11" ht="15">
      <c r="A25" s="31"/>
      <c r="B25" s="31"/>
      <c r="C25" s="31" t="s">
        <v>460</v>
      </c>
      <c r="D25" s="31"/>
      <c r="E25" s="32"/>
      <c r="F25" s="40">
        <v>446817391</v>
      </c>
      <c r="G25" s="43"/>
      <c r="H25" s="33"/>
      <c r="J25" s="39"/>
      <c r="K25" s="31"/>
    </row>
    <row r="26" spans="1:11" ht="15">
      <c r="A26" s="31"/>
      <c r="B26" s="30" t="s">
        <v>21</v>
      </c>
      <c r="C26" s="31"/>
      <c r="D26" s="31"/>
      <c r="E26" s="32"/>
      <c r="F26" s="47">
        <f>SUM(F14:F25)</f>
        <v>2112039740</v>
      </c>
      <c r="G26" s="43"/>
      <c r="H26" s="33"/>
      <c r="J26" s="39"/>
      <c r="K26" s="31"/>
    </row>
    <row r="27" spans="1:11" ht="8.25" customHeight="1">
      <c r="A27" s="31"/>
      <c r="B27" s="31"/>
      <c r="C27" s="31"/>
      <c r="D27" s="31"/>
      <c r="E27" s="32"/>
      <c r="F27" s="32"/>
      <c r="G27" s="43"/>
      <c r="H27" s="33"/>
      <c r="J27" s="39"/>
      <c r="K27" s="31"/>
    </row>
    <row r="28" spans="1:11" ht="15">
      <c r="A28" s="31"/>
      <c r="B28" s="30" t="s">
        <v>51</v>
      </c>
      <c r="C28" s="31"/>
      <c r="D28" s="31"/>
      <c r="E28" s="32"/>
      <c r="F28" s="32"/>
      <c r="G28" s="43"/>
      <c r="H28" s="33"/>
      <c r="J28" s="39"/>
      <c r="K28" s="31"/>
    </row>
    <row r="29" spans="1:11" ht="15">
      <c r="A29" s="31"/>
      <c r="B29" s="31"/>
      <c r="C29" s="31" t="s">
        <v>30</v>
      </c>
      <c r="D29" s="31"/>
      <c r="E29" s="32"/>
      <c r="F29" s="32">
        <v>57317005</v>
      </c>
      <c r="G29" s="33"/>
      <c r="H29" s="33"/>
      <c r="J29" s="39"/>
      <c r="K29" s="31"/>
    </row>
    <row r="30" spans="1:11" ht="15">
      <c r="A30" s="31"/>
      <c r="B30" s="31"/>
      <c r="C30" s="29" t="s">
        <v>463</v>
      </c>
      <c r="D30" s="31"/>
      <c r="E30" s="32"/>
      <c r="F30" s="32">
        <v>123958524</v>
      </c>
      <c r="G30" s="33"/>
      <c r="H30" s="33"/>
      <c r="J30" s="39"/>
      <c r="K30" s="31"/>
    </row>
    <row r="31" spans="1:11" ht="34.5" customHeight="1">
      <c r="A31" s="31"/>
      <c r="B31" s="31"/>
      <c r="C31" s="407" t="s">
        <v>461</v>
      </c>
      <c r="D31" s="406"/>
      <c r="E31" s="406"/>
      <c r="F31" s="40">
        <v>112696241</v>
      </c>
      <c r="G31" s="33"/>
      <c r="H31" s="33"/>
      <c r="J31" s="39"/>
      <c r="K31" s="31"/>
    </row>
    <row r="32" spans="1:11" ht="15">
      <c r="A32" s="31"/>
      <c r="B32" s="31"/>
      <c r="C32" s="31"/>
      <c r="D32" s="31"/>
      <c r="E32" s="32"/>
      <c r="F32" s="47">
        <f>SUM(F29:F31)</f>
        <v>293971770</v>
      </c>
      <c r="G32" s="33"/>
      <c r="H32" s="33"/>
      <c r="J32" s="39"/>
      <c r="K32" s="31"/>
    </row>
    <row r="33" spans="1:11" ht="23.25" customHeight="1">
      <c r="A33" s="31"/>
      <c r="B33" s="30" t="s">
        <v>53</v>
      </c>
      <c r="D33" s="31"/>
      <c r="E33" s="32"/>
      <c r="F33" s="47">
        <f>F32+F26+F11</f>
        <v>7799806036</v>
      </c>
      <c r="G33" s="33"/>
      <c r="H33" s="399"/>
      <c r="J33" s="39"/>
      <c r="K33" s="31"/>
    </row>
    <row r="34" spans="1:11" ht="22.5" customHeight="1">
      <c r="A34" s="31"/>
      <c r="B34" s="30"/>
      <c r="D34" s="30" t="s">
        <v>524</v>
      </c>
      <c r="E34" s="32"/>
      <c r="F34" s="41"/>
      <c r="G34" s="33"/>
      <c r="H34" s="33"/>
      <c r="J34" s="39"/>
      <c r="K34" s="31"/>
    </row>
  </sheetData>
  <mergeCells count="1">
    <mergeCell ref="C31:E31"/>
  </mergeCells>
  <pageMargins left="0.45" right="0.45" top="0.5" bottom="0.75" header="0.3" footer="0.3"/>
  <pageSetup scale="80" orientation="portrait" r:id="rId1"/>
  <headerFooter>
    <oddFooter>&amp;L&amp;"Arial,Italic"&amp;9Division of School Business
NC Department of Public Instruction</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election activeCell="A4" sqref="A4"/>
    </sheetView>
  </sheetViews>
  <sheetFormatPr defaultRowHeight="12.75"/>
  <cols>
    <col min="3" max="3" width="7.28515625" customWidth="1"/>
    <col min="4" max="4" width="38.85546875" customWidth="1"/>
    <col min="5" max="5" width="11.7109375" customWidth="1"/>
    <col min="6" max="6" width="15.7109375" bestFit="1" customWidth="1"/>
    <col min="7" max="7" width="14.7109375" bestFit="1" customWidth="1"/>
    <col min="8" max="8" width="11.28515625" customWidth="1"/>
  </cols>
  <sheetData>
    <row r="1" spans="1:11" s="34" customFormat="1" ht="15">
      <c r="A1" s="30" t="s">
        <v>55</v>
      </c>
      <c r="D1" s="31"/>
      <c r="E1" s="32"/>
      <c r="F1" s="36" t="s">
        <v>26</v>
      </c>
      <c r="G1" s="33"/>
      <c r="H1" s="33"/>
      <c r="J1" s="39"/>
      <c r="K1" s="31"/>
    </row>
    <row r="2" spans="1:11" s="34" customFormat="1" ht="7.5" customHeight="1">
      <c r="A2" s="30"/>
      <c r="D2" s="31"/>
      <c r="E2" s="32"/>
      <c r="F2" s="36"/>
      <c r="G2" s="33"/>
      <c r="H2" s="33"/>
      <c r="J2" s="39"/>
      <c r="K2" s="31"/>
    </row>
    <row r="3" spans="1:11" s="34" customFormat="1" ht="15">
      <c r="A3" s="31"/>
      <c r="B3" s="30" t="s">
        <v>52</v>
      </c>
      <c r="C3" s="31"/>
      <c r="D3" s="31"/>
      <c r="E3" s="32"/>
      <c r="F3" s="36" t="s">
        <v>28</v>
      </c>
      <c r="G3" s="33"/>
      <c r="H3" s="33"/>
      <c r="J3" s="39"/>
      <c r="K3" s="31"/>
    </row>
    <row r="4" spans="1:11" s="34" customFormat="1" ht="15">
      <c r="A4" s="31"/>
      <c r="B4" s="31"/>
      <c r="C4" s="31" t="s">
        <v>462</v>
      </c>
      <c r="D4" s="31"/>
      <c r="E4" s="32"/>
      <c r="F4" s="32">
        <v>18000000</v>
      </c>
      <c r="G4" s="33"/>
      <c r="H4" s="33"/>
      <c r="J4" s="39"/>
      <c r="K4" s="31"/>
    </row>
    <row r="5" spans="1:11" s="34" customFormat="1" ht="15">
      <c r="A5" s="31"/>
      <c r="B5" s="31"/>
      <c r="C5" s="31" t="s">
        <v>42</v>
      </c>
      <c r="D5" s="31"/>
      <c r="E5" s="32"/>
      <c r="F5" s="32">
        <v>21221520</v>
      </c>
      <c r="G5" s="33"/>
      <c r="H5" s="33"/>
      <c r="J5" s="39"/>
      <c r="K5" s="31"/>
    </row>
    <row r="6" spans="1:11" s="34" customFormat="1" ht="8.25" customHeight="1">
      <c r="A6" s="31"/>
      <c r="B6" s="31"/>
      <c r="C6" s="31"/>
      <c r="D6" s="31"/>
      <c r="E6" s="32"/>
      <c r="F6" s="32"/>
      <c r="G6" s="33"/>
      <c r="H6" s="33"/>
      <c r="J6" s="39"/>
      <c r="K6" s="31"/>
    </row>
    <row r="7" spans="1:11" s="34" customFormat="1" ht="15">
      <c r="A7" s="31"/>
      <c r="B7" s="30" t="s">
        <v>54</v>
      </c>
      <c r="C7" s="31"/>
      <c r="D7" s="31"/>
      <c r="E7" s="32"/>
      <c r="F7" s="32"/>
      <c r="G7" s="33"/>
      <c r="H7" s="33"/>
      <c r="J7" s="39"/>
      <c r="K7" s="31"/>
    </row>
    <row r="8" spans="1:11" s="34" customFormat="1" ht="15">
      <c r="A8" s="31"/>
      <c r="B8" s="31"/>
      <c r="C8" s="31" t="s">
        <v>37</v>
      </c>
      <c r="D8" s="31"/>
      <c r="E8" s="32"/>
      <c r="F8" s="32">
        <v>803864612</v>
      </c>
      <c r="G8" s="33"/>
      <c r="H8" s="33"/>
      <c r="J8" s="39"/>
    </row>
    <row r="9" spans="1:11" s="34" customFormat="1" ht="15">
      <c r="A9" s="31"/>
      <c r="B9" s="31"/>
      <c r="C9" s="31" t="s">
        <v>40</v>
      </c>
      <c r="D9" s="31"/>
      <c r="E9" s="32"/>
      <c r="F9" s="32">
        <v>78888770</v>
      </c>
      <c r="G9" s="33"/>
      <c r="H9" s="33"/>
      <c r="J9" s="39"/>
    </row>
    <row r="10" spans="1:11" s="34" customFormat="1" ht="20.25" customHeight="1">
      <c r="A10" s="31"/>
      <c r="B10" s="31"/>
      <c r="C10" s="31" t="s">
        <v>525</v>
      </c>
      <c r="E10" s="32"/>
      <c r="F10" s="32">
        <f>23746859+21000000</f>
        <v>44746859</v>
      </c>
      <c r="G10" s="33"/>
      <c r="H10" s="33"/>
      <c r="J10" s="39"/>
    </row>
    <row r="11" spans="1:11" s="34" customFormat="1" ht="15">
      <c r="A11" s="31"/>
      <c r="B11" s="31"/>
      <c r="C11" s="31"/>
      <c r="D11" s="31" t="s">
        <v>536</v>
      </c>
      <c r="E11" s="32"/>
      <c r="F11" s="32"/>
      <c r="G11" s="33"/>
      <c r="H11" s="33"/>
      <c r="J11" s="39"/>
    </row>
    <row r="12" spans="1:11" s="34" customFormat="1" ht="15">
      <c r="A12" s="31"/>
      <c r="B12" s="30" t="s">
        <v>56</v>
      </c>
      <c r="C12" s="31"/>
      <c r="D12" s="31"/>
      <c r="E12" s="32"/>
      <c r="F12" s="32"/>
      <c r="G12" s="33"/>
      <c r="H12" s="33"/>
      <c r="J12" s="39"/>
    </row>
    <row r="13" spans="1:11" s="34" customFormat="1" ht="15">
      <c r="A13" s="31"/>
      <c r="C13" s="31" t="s">
        <v>540</v>
      </c>
      <c r="D13" s="31"/>
      <c r="E13" s="32"/>
      <c r="F13" s="32">
        <v>10831184</v>
      </c>
      <c r="G13" s="33"/>
      <c r="H13" s="33"/>
      <c r="I13" s="44"/>
      <c r="J13" s="45"/>
      <c r="K13" s="44"/>
    </row>
    <row r="14" spans="1:11" s="34" customFormat="1" ht="18" customHeight="1">
      <c r="A14" s="31"/>
      <c r="C14" s="31" t="s">
        <v>470</v>
      </c>
      <c r="D14" s="31"/>
      <c r="E14" s="32"/>
      <c r="F14" s="32">
        <v>3145000</v>
      </c>
      <c r="G14" s="43"/>
      <c r="H14" s="33"/>
      <c r="I14" s="44"/>
      <c r="J14" s="45"/>
      <c r="K14" s="44"/>
    </row>
    <row r="15" spans="1:11" s="34" customFormat="1" ht="15">
      <c r="A15" s="31"/>
      <c r="B15" s="31" t="s">
        <v>46</v>
      </c>
      <c r="C15" s="31" t="s">
        <v>39</v>
      </c>
      <c r="D15" s="31"/>
      <c r="E15" s="32"/>
      <c r="F15" s="32">
        <v>24120000</v>
      </c>
      <c r="G15" s="401"/>
    </row>
    <row r="16" spans="1:11" s="34" customFormat="1" ht="15">
      <c r="A16" s="31"/>
      <c r="B16" s="31"/>
      <c r="C16" s="31"/>
      <c r="D16" s="31" t="s">
        <v>100</v>
      </c>
      <c r="E16" s="32"/>
      <c r="F16" s="32"/>
    </row>
    <row r="17" spans="1:11" s="34" customFormat="1" ht="8.4499999999999993" customHeight="1">
      <c r="A17" s="31"/>
      <c r="B17" s="31"/>
      <c r="C17" s="31"/>
      <c r="D17" s="31"/>
      <c r="E17" s="32"/>
      <c r="F17" s="32"/>
      <c r="G17" s="43"/>
      <c r="H17" s="33"/>
      <c r="I17" s="44"/>
      <c r="J17" s="45"/>
      <c r="K17" s="44"/>
    </row>
    <row r="18" spans="1:11" s="34" customFormat="1" ht="15">
      <c r="A18" s="31"/>
      <c r="B18" s="30" t="s">
        <v>537</v>
      </c>
      <c r="C18" s="31"/>
      <c r="D18" s="31"/>
      <c r="E18" s="32"/>
      <c r="F18" s="32"/>
      <c r="G18" s="33"/>
      <c r="H18" s="33"/>
      <c r="J18" s="39"/>
    </row>
    <row r="19" spans="1:11" s="34" customFormat="1" ht="15">
      <c r="A19" s="31"/>
      <c r="B19" s="31"/>
      <c r="C19" s="31" t="s">
        <v>35</v>
      </c>
      <c r="D19" s="31"/>
      <c r="E19" s="32"/>
      <c r="F19" s="32">
        <v>7000000</v>
      </c>
      <c r="G19" s="33"/>
      <c r="H19" s="33"/>
      <c r="J19" s="39"/>
      <c r="K19" s="31"/>
    </row>
    <row r="20" spans="1:11" s="34" customFormat="1" ht="15">
      <c r="A20" s="31"/>
      <c r="B20" s="31"/>
      <c r="C20" s="31" t="s">
        <v>36</v>
      </c>
      <c r="D20" s="31"/>
      <c r="E20" s="32"/>
      <c r="F20" s="32">
        <v>900000</v>
      </c>
      <c r="G20" s="33"/>
      <c r="H20" s="33"/>
      <c r="J20" s="39"/>
      <c r="K20" s="31"/>
    </row>
    <row r="21" spans="1:11" s="34" customFormat="1" ht="19.5" customHeight="1">
      <c r="A21" s="31"/>
      <c r="B21" s="31"/>
      <c r="C21" s="31" t="s">
        <v>496</v>
      </c>
      <c r="E21" s="32"/>
      <c r="F21" s="32">
        <v>15682292</v>
      </c>
      <c r="G21" s="33"/>
      <c r="H21" s="33"/>
      <c r="J21" s="39"/>
      <c r="K21" s="31"/>
    </row>
    <row r="22" spans="1:11" s="34" customFormat="1" ht="15">
      <c r="A22" s="31"/>
      <c r="B22" s="31"/>
      <c r="C22" s="31" t="s">
        <v>468</v>
      </c>
      <c r="E22" s="32"/>
      <c r="F22" s="32">
        <v>2017761</v>
      </c>
      <c r="G22" s="33"/>
      <c r="H22" s="33"/>
      <c r="J22" s="39"/>
      <c r="K22" s="31"/>
    </row>
    <row r="23" spans="1:11" s="34" customFormat="1" ht="15">
      <c r="A23" s="31"/>
      <c r="B23" s="31"/>
      <c r="C23" s="31" t="s">
        <v>469</v>
      </c>
      <c r="E23" s="32"/>
      <c r="F23" s="32">
        <v>34478831</v>
      </c>
      <c r="G23" s="33"/>
      <c r="H23" s="329"/>
      <c r="J23" s="39"/>
      <c r="K23" s="31"/>
    </row>
    <row r="24" spans="1:11" s="34" customFormat="1" ht="9.6" customHeight="1">
      <c r="A24" s="31"/>
      <c r="B24" s="31"/>
      <c r="C24" s="31"/>
      <c r="E24" s="32"/>
      <c r="F24" s="32"/>
      <c r="G24" s="33"/>
      <c r="H24" s="329"/>
      <c r="J24" s="39"/>
      <c r="K24" s="31"/>
    </row>
    <row r="25" spans="1:11" s="34" customFormat="1" ht="15">
      <c r="A25" s="31"/>
      <c r="B25" s="30" t="s">
        <v>102</v>
      </c>
      <c r="C25" s="31"/>
      <c r="D25" s="31"/>
      <c r="E25" s="32"/>
      <c r="F25" s="35">
        <f>'1A StateAppropriations'!F33+F4+F5+F8+F9+F13+F19+F20+F10+F14+F21+F22+F23+F15</f>
        <v>8864702865</v>
      </c>
      <c r="G25" s="402">
        <f>F25/F48</f>
        <v>0.98994966598546563</v>
      </c>
      <c r="H25" s="33"/>
      <c r="J25" s="39"/>
      <c r="K25" s="31"/>
    </row>
    <row r="26" spans="1:11" s="34" customFormat="1" ht="15.95" customHeight="1">
      <c r="A26" s="31"/>
      <c r="B26" s="31"/>
      <c r="C26" s="31"/>
      <c r="D26" s="31"/>
      <c r="E26" s="32"/>
      <c r="F26" s="32"/>
      <c r="G26" s="33"/>
      <c r="H26" s="33"/>
      <c r="I26" s="44"/>
      <c r="J26" s="45"/>
      <c r="K26" s="44"/>
    </row>
    <row r="27" spans="1:11" s="34" customFormat="1" ht="12.75" customHeight="1">
      <c r="A27" s="30" t="s">
        <v>103</v>
      </c>
      <c r="C27" s="31"/>
      <c r="D27" s="31"/>
      <c r="E27" s="32"/>
      <c r="F27" s="32" t="s">
        <v>46</v>
      </c>
    </row>
    <row r="28" spans="1:11" s="34" customFormat="1" ht="12.75" customHeight="1">
      <c r="A28" s="31"/>
      <c r="B28" s="30"/>
      <c r="C28" s="31"/>
      <c r="D28" s="31"/>
      <c r="E28" s="32"/>
      <c r="F28" s="32"/>
      <c r="G28" s="400"/>
    </row>
    <row r="29" spans="1:11" s="34" customFormat="1" ht="15">
      <c r="A29" s="31"/>
      <c r="B29" s="31"/>
      <c r="C29" s="31" t="s">
        <v>96</v>
      </c>
      <c r="D29" s="31"/>
      <c r="E29" s="32"/>
      <c r="F29" s="32">
        <v>32710981</v>
      </c>
    </row>
    <row r="30" spans="1:11" s="34" customFormat="1" ht="15">
      <c r="A30" s="31"/>
      <c r="B30" s="31"/>
      <c r="C30" s="31"/>
      <c r="D30" s="31" t="s">
        <v>57</v>
      </c>
      <c r="E30" s="32"/>
      <c r="F30" s="32"/>
    </row>
    <row r="31" spans="1:11" s="34" customFormat="1" ht="15">
      <c r="A31" s="31"/>
      <c r="B31" s="31"/>
      <c r="C31" s="31" t="s">
        <v>45</v>
      </c>
      <c r="D31" s="31"/>
      <c r="E31" s="32"/>
      <c r="F31" s="32">
        <v>10316602</v>
      </c>
    </row>
    <row r="32" spans="1:11" s="34" customFormat="1" ht="15">
      <c r="A32" s="31"/>
      <c r="B32" s="31"/>
      <c r="C32" s="31"/>
      <c r="D32" s="31" t="s">
        <v>58</v>
      </c>
      <c r="E32" s="32"/>
      <c r="F32" s="32"/>
    </row>
    <row r="33" spans="1:6" s="34" customFormat="1" ht="15">
      <c r="A33" s="31"/>
      <c r="B33" s="31"/>
      <c r="C33" s="31" t="s">
        <v>44</v>
      </c>
      <c r="D33" s="31"/>
      <c r="E33" s="32"/>
      <c r="F33" s="32">
        <v>3200000</v>
      </c>
    </row>
    <row r="34" spans="1:6" s="34" customFormat="1" ht="15">
      <c r="A34" s="31"/>
      <c r="B34" s="31"/>
      <c r="C34" s="31"/>
      <c r="D34" s="31" t="s">
        <v>48</v>
      </c>
      <c r="E34" s="32"/>
      <c r="F34" s="32"/>
    </row>
    <row r="35" spans="1:6" s="34" customFormat="1" ht="15">
      <c r="A35" s="31"/>
      <c r="B35" s="30" t="s">
        <v>526</v>
      </c>
      <c r="C35" s="31"/>
      <c r="D35" s="31"/>
      <c r="E35" s="32"/>
      <c r="F35" s="35">
        <f>SUM(F27:F33)</f>
        <v>46227583</v>
      </c>
    </row>
    <row r="36" spans="1:6" s="34" customFormat="1" ht="12.6" customHeight="1">
      <c r="A36" s="31"/>
      <c r="B36" s="31"/>
      <c r="C36" s="31"/>
      <c r="D36" s="31"/>
      <c r="E36" s="32"/>
      <c r="F36" s="122"/>
    </row>
    <row r="37" spans="1:6" s="34" customFormat="1" ht="15">
      <c r="A37" s="30" t="s">
        <v>535</v>
      </c>
      <c r="E37" s="32"/>
      <c r="F37" s="32"/>
    </row>
    <row r="38" spans="1:6" s="34" customFormat="1" ht="15">
      <c r="C38" s="31" t="s">
        <v>473</v>
      </c>
      <c r="E38" s="328"/>
      <c r="F38" s="32">
        <v>10258861</v>
      </c>
    </row>
    <row r="39" spans="1:6" s="34" customFormat="1" ht="15">
      <c r="C39" s="31" t="s">
        <v>472</v>
      </c>
      <c r="E39" s="328"/>
      <c r="F39" s="32">
        <f>3868810+331960</f>
        <v>4200770</v>
      </c>
    </row>
    <row r="40" spans="1:6" s="34" customFormat="1" ht="15">
      <c r="C40" s="31" t="s">
        <v>471</v>
      </c>
      <c r="E40" s="328"/>
      <c r="F40" s="32">
        <f>8696580+8064404</f>
        <v>16760984</v>
      </c>
    </row>
    <row r="41" spans="1:6" s="34" customFormat="1" ht="15">
      <c r="B41" s="29"/>
      <c r="C41" s="31" t="s">
        <v>465</v>
      </c>
      <c r="E41" s="328"/>
      <c r="F41" s="32">
        <v>64560</v>
      </c>
    </row>
    <row r="42" spans="1:6" s="34" customFormat="1" ht="15">
      <c r="B42" s="29"/>
      <c r="C42" s="31" t="s">
        <v>466</v>
      </c>
      <c r="E42" s="328"/>
      <c r="F42" s="32">
        <v>3666474</v>
      </c>
    </row>
    <row r="43" spans="1:6" s="34" customFormat="1" ht="15">
      <c r="B43" s="29"/>
      <c r="C43" s="31" t="s">
        <v>464</v>
      </c>
      <c r="E43" s="328"/>
      <c r="F43" s="32">
        <v>8818500</v>
      </c>
    </row>
    <row r="44" spans="1:6" s="34" customFormat="1" ht="15">
      <c r="B44" s="29"/>
      <c r="C44" s="31"/>
      <c r="E44" s="328"/>
      <c r="F44" s="32"/>
    </row>
    <row r="45" spans="1:6" s="34" customFormat="1" ht="14.25">
      <c r="B45" s="30" t="s">
        <v>527</v>
      </c>
      <c r="C45"/>
      <c r="D45"/>
      <c r="E45" s="328"/>
      <c r="F45" s="35">
        <f>SUM(F38:F43)</f>
        <v>43770149</v>
      </c>
    </row>
    <row r="46" spans="1:6" s="34" customFormat="1" ht="14.25">
      <c r="B46" s="29"/>
      <c r="C46"/>
      <c r="D46"/>
      <c r="E46" s="328"/>
      <c r="F46" s="329"/>
    </row>
    <row r="47" spans="1:6" s="34" customFormat="1" ht="14.25">
      <c r="C47"/>
      <c r="D47"/>
      <c r="E47" s="328"/>
    </row>
    <row r="48" spans="1:6" s="34" customFormat="1" ht="14.25">
      <c r="C48"/>
      <c r="D48" s="398" t="s">
        <v>538</v>
      </c>
      <c r="F48" s="35">
        <f>F25+F35+F45+F54</f>
        <v>8954700597</v>
      </c>
    </row>
    <row r="49" spans="2:6" s="34" customFormat="1" ht="14.25">
      <c r="C49"/>
      <c r="D49" s="29"/>
      <c r="E49" s="329"/>
    </row>
    <row r="50" spans="2:6" s="34" customFormat="1" ht="14.25">
      <c r="C50"/>
      <c r="D50" s="29"/>
      <c r="E50" s="329"/>
    </row>
    <row r="51" spans="2:6" s="34" customFormat="1" ht="14.25">
      <c r="C51"/>
    </row>
    <row r="52" spans="2:6" s="34" customFormat="1" ht="14.25">
      <c r="C52"/>
    </row>
    <row r="53" spans="2:6" s="34" customFormat="1" ht="14.25">
      <c r="B53" s="29"/>
      <c r="C53"/>
      <c r="D53"/>
      <c r="E53" s="328"/>
      <c r="F53" s="329"/>
    </row>
    <row r="54" spans="2:6" s="34" customFormat="1" ht="14.25">
      <c r="E54" s="46"/>
      <c r="F54" s="46"/>
    </row>
    <row r="55" spans="2:6" s="34" customFormat="1" ht="14.25">
      <c r="E55" s="46"/>
    </row>
    <row r="56" spans="2:6" s="34" customFormat="1" ht="14.25">
      <c r="E56" s="46"/>
    </row>
    <row r="57" spans="2:6" s="34" customFormat="1" ht="14.25">
      <c r="E57" s="46"/>
      <c r="F57" s="46"/>
    </row>
    <row r="58" spans="2:6" s="34" customFormat="1" ht="14.25">
      <c r="E58" s="46"/>
      <c r="F58" s="46"/>
    </row>
    <row r="59" spans="2:6" s="34" customFormat="1" ht="14.25">
      <c r="E59" s="46"/>
      <c r="F59" s="46"/>
    </row>
  </sheetData>
  <pageMargins left="0.45" right="0.45" top="0.5" bottom="0.75" header="0.3" footer="0.3"/>
  <pageSetup scale="80" orientation="portrait" r:id="rId1"/>
  <headerFooter>
    <oddFooter>&amp;L&amp;"Arial,Italic"&amp;9Division of School Business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9"/>
  <sheetViews>
    <sheetView workbookViewId="0">
      <selection activeCell="F3" sqref="F3"/>
    </sheetView>
  </sheetViews>
  <sheetFormatPr defaultColWidth="12.85546875" defaultRowHeight="12.75"/>
  <cols>
    <col min="1" max="1" width="1.85546875" customWidth="1"/>
    <col min="2" max="2" width="36.42578125" customWidth="1"/>
    <col min="3" max="3" width="1.28515625" customWidth="1"/>
    <col min="4" max="4" width="37.85546875" customWidth="1"/>
    <col min="5" max="5" width="4.85546875" customWidth="1"/>
    <col min="6" max="6" width="1.85546875" customWidth="1"/>
    <col min="7" max="7" width="19.28515625" customWidth="1"/>
    <col min="8" max="8" width="2.7109375" customWidth="1"/>
    <col min="9" max="9" width="10.28515625" customWidth="1"/>
    <col min="10" max="10" width="1.7109375" customWidth="1"/>
    <col min="11" max="11" width="3.140625" customWidth="1"/>
    <col min="12" max="12" width="10.85546875" customWidth="1"/>
    <col min="257" max="257" width="1.85546875" customWidth="1"/>
    <col min="258" max="258" width="39.7109375" customWidth="1"/>
    <col min="259" max="259" width="1.28515625" customWidth="1"/>
    <col min="260" max="260" width="37.85546875" customWidth="1"/>
    <col min="261" max="261" width="4.85546875" customWidth="1"/>
    <col min="262" max="262" width="1.85546875" customWidth="1"/>
    <col min="263" max="263" width="19.28515625" customWidth="1"/>
    <col min="264" max="264" width="2.7109375" customWidth="1"/>
    <col min="265" max="265" width="13.140625" customWidth="1"/>
    <col min="266" max="266" width="1.7109375" customWidth="1"/>
    <col min="267" max="267" width="1.85546875" customWidth="1"/>
    <col min="268" max="268" width="10.85546875" customWidth="1"/>
    <col min="513" max="513" width="1.85546875" customWidth="1"/>
    <col min="514" max="514" width="39.7109375" customWidth="1"/>
    <col min="515" max="515" width="1.28515625" customWidth="1"/>
    <col min="516" max="516" width="37.85546875" customWidth="1"/>
    <col min="517" max="517" width="4.85546875" customWidth="1"/>
    <col min="518" max="518" width="1.85546875" customWidth="1"/>
    <col min="519" max="519" width="19.28515625" customWidth="1"/>
    <col min="520" max="520" width="2.7109375" customWidth="1"/>
    <col min="521" max="521" width="13.140625" customWidth="1"/>
    <col min="522" max="522" width="1.7109375" customWidth="1"/>
    <col min="523" max="523" width="1.85546875" customWidth="1"/>
    <col min="524" max="524" width="10.85546875" customWidth="1"/>
    <col min="769" max="769" width="1.85546875" customWidth="1"/>
    <col min="770" max="770" width="39.7109375" customWidth="1"/>
    <col min="771" max="771" width="1.28515625" customWidth="1"/>
    <col min="772" max="772" width="37.85546875" customWidth="1"/>
    <col min="773" max="773" width="4.85546875" customWidth="1"/>
    <col min="774" max="774" width="1.85546875" customWidth="1"/>
    <col min="775" max="775" width="19.28515625" customWidth="1"/>
    <col min="776" max="776" width="2.7109375" customWidth="1"/>
    <col min="777" max="777" width="13.140625" customWidth="1"/>
    <col min="778" max="778" width="1.7109375" customWidth="1"/>
    <col min="779" max="779" width="1.85546875" customWidth="1"/>
    <col min="780" max="780" width="10.85546875" customWidth="1"/>
    <col min="1025" max="1025" width="1.85546875" customWidth="1"/>
    <col min="1026" max="1026" width="39.7109375" customWidth="1"/>
    <col min="1027" max="1027" width="1.28515625" customWidth="1"/>
    <col min="1028" max="1028" width="37.85546875" customWidth="1"/>
    <col min="1029" max="1029" width="4.85546875" customWidth="1"/>
    <col min="1030" max="1030" width="1.85546875" customWidth="1"/>
    <col min="1031" max="1031" width="19.28515625" customWidth="1"/>
    <col min="1032" max="1032" width="2.7109375" customWidth="1"/>
    <col min="1033" max="1033" width="13.140625" customWidth="1"/>
    <col min="1034" max="1034" width="1.7109375" customWidth="1"/>
    <col min="1035" max="1035" width="1.85546875" customWidth="1"/>
    <col min="1036" max="1036" width="10.85546875" customWidth="1"/>
    <col min="1281" max="1281" width="1.85546875" customWidth="1"/>
    <col min="1282" max="1282" width="39.7109375" customWidth="1"/>
    <col min="1283" max="1283" width="1.28515625" customWidth="1"/>
    <col min="1284" max="1284" width="37.85546875" customWidth="1"/>
    <col min="1285" max="1285" width="4.85546875" customWidth="1"/>
    <col min="1286" max="1286" width="1.85546875" customWidth="1"/>
    <col min="1287" max="1287" width="19.28515625" customWidth="1"/>
    <col min="1288" max="1288" width="2.7109375" customWidth="1"/>
    <col min="1289" max="1289" width="13.140625" customWidth="1"/>
    <col min="1290" max="1290" width="1.7109375" customWidth="1"/>
    <col min="1291" max="1291" width="1.85546875" customWidth="1"/>
    <col min="1292" max="1292" width="10.85546875" customWidth="1"/>
    <col min="1537" max="1537" width="1.85546875" customWidth="1"/>
    <col min="1538" max="1538" width="39.7109375" customWidth="1"/>
    <col min="1539" max="1539" width="1.28515625" customWidth="1"/>
    <col min="1540" max="1540" width="37.85546875" customWidth="1"/>
    <col min="1541" max="1541" width="4.85546875" customWidth="1"/>
    <col min="1542" max="1542" width="1.85546875" customWidth="1"/>
    <col min="1543" max="1543" width="19.28515625" customWidth="1"/>
    <col min="1544" max="1544" width="2.7109375" customWidth="1"/>
    <col min="1545" max="1545" width="13.140625" customWidth="1"/>
    <col min="1546" max="1546" width="1.7109375" customWidth="1"/>
    <col min="1547" max="1547" width="1.85546875" customWidth="1"/>
    <col min="1548" max="1548" width="10.85546875" customWidth="1"/>
    <col min="1793" max="1793" width="1.85546875" customWidth="1"/>
    <col min="1794" max="1794" width="39.7109375" customWidth="1"/>
    <col min="1795" max="1795" width="1.28515625" customWidth="1"/>
    <col min="1796" max="1796" width="37.85546875" customWidth="1"/>
    <col min="1797" max="1797" width="4.85546875" customWidth="1"/>
    <col min="1798" max="1798" width="1.85546875" customWidth="1"/>
    <col min="1799" max="1799" width="19.28515625" customWidth="1"/>
    <col min="1800" max="1800" width="2.7109375" customWidth="1"/>
    <col min="1801" max="1801" width="13.140625" customWidth="1"/>
    <col min="1802" max="1802" width="1.7109375" customWidth="1"/>
    <col min="1803" max="1803" width="1.85546875" customWidth="1"/>
    <col min="1804" max="1804" width="10.85546875" customWidth="1"/>
    <col min="2049" max="2049" width="1.85546875" customWidth="1"/>
    <col min="2050" max="2050" width="39.7109375" customWidth="1"/>
    <col min="2051" max="2051" width="1.28515625" customWidth="1"/>
    <col min="2052" max="2052" width="37.85546875" customWidth="1"/>
    <col min="2053" max="2053" width="4.85546875" customWidth="1"/>
    <col min="2054" max="2054" width="1.85546875" customWidth="1"/>
    <col min="2055" max="2055" width="19.28515625" customWidth="1"/>
    <col min="2056" max="2056" width="2.7109375" customWidth="1"/>
    <col min="2057" max="2057" width="13.140625" customWidth="1"/>
    <col min="2058" max="2058" width="1.7109375" customWidth="1"/>
    <col min="2059" max="2059" width="1.85546875" customWidth="1"/>
    <col min="2060" max="2060" width="10.85546875" customWidth="1"/>
    <col min="2305" max="2305" width="1.85546875" customWidth="1"/>
    <col min="2306" max="2306" width="39.7109375" customWidth="1"/>
    <col min="2307" max="2307" width="1.28515625" customWidth="1"/>
    <col min="2308" max="2308" width="37.85546875" customWidth="1"/>
    <col min="2309" max="2309" width="4.85546875" customWidth="1"/>
    <col min="2310" max="2310" width="1.85546875" customWidth="1"/>
    <col min="2311" max="2311" width="19.28515625" customWidth="1"/>
    <col min="2312" max="2312" width="2.7109375" customWidth="1"/>
    <col min="2313" max="2313" width="13.140625" customWidth="1"/>
    <col min="2314" max="2314" width="1.7109375" customWidth="1"/>
    <col min="2315" max="2315" width="1.85546875" customWidth="1"/>
    <col min="2316" max="2316" width="10.85546875" customWidth="1"/>
    <col min="2561" max="2561" width="1.85546875" customWidth="1"/>
    <col min="2562" max="2562" width="39.7109375" customWidth="1"/>
    <col min="2563" max="2563" width="1.28515625" customWidth="1"/>
    <col min="2564" max="2564" width="37.85546875" customWidth="1"/>
    <col min="2565" max="2565" width="4.85546875" customWidth="1"/>
    <col min="2566" max="2566" width="1.85546875" customWidth="1"/>
    <col min="2567" max="2567" width="19.28515625" customWidth="1"/>
    <col min="2568" max="2568" width="2.7109375" customWidth="1"/>
    <col min="2569" max="2569" width="13.140625" customWidth="1"/>
    <col min="2570" max="2570" width="1.7109375" customWidth="1"/>
    <col min="2571" max="2571" width="1.85546875" customWidth="1"/>
    <col min="2572" max="2572" width="10.85546875" customWidth="1"/>
    <col min="2817" max="2817" width="1.85546875" customWidth="1"/>
    <col min="2818" max="2818" width="39.7109375" customWidth="1"/>
    <col min="2819" max="2819" width="1.28515625" customWidth="1"/>
    <col min="2820" max="2820" width="37.85546875" customWidth="1"/>
    <col min="2821" max="2821" width="4.85546875" customWidth="1"/>
    <col min="2822" max="2822" width="1.85546875" customWidth="1"/>
    <col min="2823" max="2823" width="19.28515625" customWidth="1"/>
    <col min="2824" max="2824" width="2.7109375" customWidth="1"/>
    <col min="2825" max="2825" width="13.140625" customWidth="1"/>
    <col min="2826" max="2826" width="1.7109375" customWidth="1"/>
    <col min="2827" max="2827" width="1.85546875" customWidth="1"/>
    <col min="2828" max="2828" width="10.85546875" customWidth="1"/>
    <col min="3073" max="3073" width="1.85546875" customWidth="1"/>
    <col min="3074" max="3074" width="39.7109375" customWidth="1"/>
    <col min="3075" max="3075" width="1.28515625" customWidth="1"/>
    <col min="3076" max="3076" width="37.85546875" customWidth="1"/>
    <col min="3077" max="3077" width="4.85546875" customWidth="1"/>
    <col min="3078" max="3078" width="1.85546875" customWidth="1"/>
    <col min="3079" max="3079" width="19.28515625" customWidth="1"/>
    <col min="3080" max="3080" width="2.7109375" customWidth="1"/>
    <col min="3081" max="3081" width="13.140625" customWidth="1"/>
    <col min="3082" max="3082" width="1.7109375" customWidth="1"/>
    <col min="3083" max="3083" width="1.85546875" customWidth="1"/>
    <col min="3084" max="3084" width="10.85546875" customWidth="1"/>
    <col min="3329" max="3329" width="1.85546875" customWidth="1"/>
    <col min="3330" max="3330" width="39.7109375" customWidth="1"/>
    <col min="3331" max="3331" width="1.28515625" customWidth="1"/>
    <col min="3332" max="3332" width="37.85546875" customWidth="1"/>
    <col min="3333" max="3333" width="4.85546875" customWidth="1"/>
    <col min="3334" max="3334" width="1.85546875" customWidth="1"/>
    <col min="3335" max="3335" width="19.28515625" customWidth="1"/>
    <col min="3336" max="3336" width="2.7109375" customWidth="1"/>
    <col min="3337" max="3337" width="13.140625" customWidth="1"/>
    <col min="3338" max="3338" width="1.7109375" customWidth="1"/>
    <col min="3339" max="3339" width="1.85546875" customWidth="1"/>
    <col min="3340" max="3340" width="10.85546875" customWidth="1"/>
    <col min="3585" max="3585" width="1.85546875" customWidth="1"/>
    <col min="3586" max="3586" width="39.7109375" customWidth="1"/>
    <col min="3587" max="3587" width="1.28515625" customWidth="1"/>
    <col min="3588" max="3588" width="37.85546875" customWidth="1"/>
    <col min="3589" max="3589" width="4.85546875" customWidth="1"/>
    <col min="3590" max="3590" width="1.85546875" customWidth="1"/>
    <col min="3591" max="3591" width="19.28515625" customWidth="1"/>
    <col min="3592" max="3592" width="2.7109375" customWidth="1"/>
    <col min="3593" max="3593" width="13.140625" customWidth="1"/>
    <col min="3594" max="3594" width="1.7109375" customWidth="1"/>
    <col min="3595" max="3595" width="1.85546875" customWidth="1"/>
    <col min="3596" max="3596" width="10.85546875" customWidth="1"/>
    <col min="3841" max="3841" width="1.85546875" customWidth="1"/>
    <col min="3842" max="3842" width="39.7109375" customWidth="1"/>
    <col min="3843" max="3843" width="1.28515625" customWidth="1"/>
    <col min="3844" max="3844" width="37.85546875" customWidth="1"/>
    <col min="3845" max="3845" width="4.85546875" customWidth="1"/>
    <col min="3846" max="3846" width="1.85546875" customWidth="1"/>
    <col min="3847" max="3847" width="19.28515625" customWidth="1"/>
    <col min="3848" max="3848" width="2.7109375" customWidth="1"/>
    <col min="3849" max="3849" width="13.140625" customWidth="1"/>
    <col min="3850" max="3850" width="1.7109375" customWidth="1"/>
    <col min="3851" max="3851" width="1.85546875" customWidth="1"/>
    <col min="3852" max="3852" width="10.85546875" customWidth="1"/>
    <col min="4097" max="4097" width="1.85546875" customWidth="1"/>
    <col min="4098" max="4098" width="39.7109375" customWidth="1"/>
    <col min="4099" max="4099" width="1.28515625" customWidth="1"/>
    <col min="4100" max="4100" width="37.85546875" customWidth="1"/>
    <col min="4101" max="4101" width="4.85546875" customWidth="1"/>
    <col min="4102" max="4102" width="1.85546875" customWidth="1"/>
    <col min="4103" max="4103" width="19.28515625" customWidth="1"/>
    <col min="4104" max="4104" width="2.7109375" customWidth="1"/>
    <col min="4105" max="4105" width="13.140625" customWidth="1"/>
    <col min="4106" max="4106" width="1.7109375" customWidth="1"/>
    <col min="4107" max="4107" width="1.85546875" customWidth="1"/>
    <col min="4108" max="4108" width="10.85546875" customWidth="1"/>
    <col min="4353" max="4353" width="1.85546875" customWidth="1"/>
    <col min="4354" max="4354" width="39.7109375" customWidth="1"/>
    <col min="4355" max="4355" width="1.28515625" customWidth="1"/>
    <col min="4356" max="4356" width="37.85546875" customWidth="1"/>
    <col min="4357" max="4357" width="4.85546875" customWidth="1"/>
    <col min="4358" max="4358" width="1.85546875" customWidth="1"/>
    <col min="4359" max="4359" width="19.28515625" customWidth="1"/>
    <col min="4360" max="4360" width="2.7109375" customWidth="1"/>
    <col min="4361" max="4361" width="13.140625" customWidth="1"/>
    <col min="4362" max="4362" width="1.7109375" customWidth="1"/>
    <col min="4363" max="4363" width="1.85546875" customWidth="1"/>
    <col min="4364" max="4364" width="10.85546875" customWidth="1"/>
    <col min="4609" max="4609" width="1.85546875" customWidth="1"/>
    <col min="4610" max="4610" width="39.7109375" customWidth="1"/>
    <col min="4611" max="4611" width="1.28515625" customWidth="1"/>
    <col min="4612" max="4612" width="37.85546875" customWidth="1"/>
    <col min="4613" max="4613" width="4.85546875" customWidth="1"/>
    <col min="4614" max="4614" width="1.85546875" customWidth="1"/>
    <col min="4615" max="4615" width="19.28515625" customWidth="1"/>
    <col min="4616" max="4616" width="2.7109375" customWidth="1"/>
    <col min="4617" max="4617" width="13.140625" customWidth="1"/>
    <col min="4618" max="4618" width="1.7109375" customWidth="1"/>
    <col min="4619" max="4619" width="1.85546875" customWidth="1"/>
    <col min="4620" max="4620" width="10.85546875" customWidth="1"/>
    <col min="4865" max="4865" width="1.85546875" customWidth="1"/>
    <col min="4866" max="4866" width="39.7109375" customWidth="1"/>
    <col min="4867" max="4867" width="1.28515625" customWidth="1"/>
    <col min="4868" max="4868" width="37.85546875" customWidth="1"/>
    <col min="4869" max="4869" width="4.85546875" customWidth="1"/>
    <col min="4870" max="4870" width="1.85546875" customWidth="1"/>
    <col min="4871" max="4871" width="19.28515625" customWidth="1"/>
    <col min="4872" max="4872" width="2.7109375" customWidth="1"/>
    <col min="4873" max="4873" width="13.140625" customWidth="1"/>
    <col min="4874" max="4874" width="1.7109375" customWidth="1"/>
    <col min="4875" max="4875" width="1.85546875" customWidth="1"/>
    <col min="4876" max="4876" width="10.85546875" customWidth="1"/>
    <col min="5121" max="5121" width="1.85546875" customWidth="1"/>
    <col min="5122" max="5122" width="39.7109375" customWidth="1"/>
    <col min="5123" max="5123" width="1.28515625" customWidth="1"/>
    <col min="5124" max="5124" width="37.85546875" customWidth="1"/>
    <col min="5125" max="5125" width="4.85546875" customWidth="1"/>
    <col min="5126" max="5126" width="1.85546875" customWidth="1"/>
    <col min="5127" max="5127" width="19.28515625" customWidth="1"/>
    <col min="5128" max="5128" width="2.7109375" customWidth="1"/>
    <col min="5129" max="5129" width="13.140625" customWidth="1"/>
    <col min="5130" max="5130" width="1.7109375" customWidth="1"/>
    <col min="5131" max="5131" width="1.85546875" customWidth="1"/>
    <col min="5132" max="5132" width="10.85546875" customWidth="1"/>
    <col min="5377" max="5377" width="1.85546875" customWidth="1"/>
    <col min="5378" max="5378" width="39.7109375" customWidth="1"/>
    <col min="5379" max="5379" width="1.28515625" customWidth="1"/>
    <col min="5380" max="5380" width="37.85546875" customWidth="1"/>
    <col min="5381" max="5381" width="4.85546875" customWidth="1"/>
    <col min="5382" max="5382" width="1.85546875" customWidth="1"/>
    <col min="5383" max="5383" width="19.28515625" customWidth="1"/>
    <col min="5384" max="5384" width="2.7109375" customWidth="1"/>
    <col min="5385" max="5385" width="13.140625" customWidth="1"/>
    <col min="5386" max="5386" width="1.7109375" customWidth="1"/>
    <col min="5387" max="5387" width="1.85546875" customWidth="1"/>
    <col min="5388" max="5388" width="10.85546875" customWidth="1"/>
    <col min="5633" max="5633" width="1.85546875" customWidth="1"/>
    <col min="5634" max="5634" width="39.7109375" customWidth="1"/>
    <col min="5635" max="5635" width="1.28515625" customWidth="1"/>
    <col min="5636" max="5636" width="37.85546875" customWidth="1"/>
    <col min="5637" max="5637" width="4.85546875" customWidth="1"/>
    <col min="5638" max="5638" width="1.85546875" customWidth="1"/>
    <col min="5639" max="5639" width="19.28515625" customWidth="1"/>
    <col min="5640" max="5640" width="2.7109375" customWidth="1"/>
    <col min="5641" max="5641" width="13.140625" customWidth="1"/>
    <col min="5642" max="5642" width="1.7109375" customWidth="1"/>
    <col min="5643" max="5643" width="1.85546875" customWidth="1"/>
    <col min="5644" max="5644" width="10.85546875" customWidth="1"/>
    <col min="5889" max="5889" width="1.85546875" customWidth="1"/>
    <col min="5890" max="5890" width="39.7109375" customWidth="1"/>
    <col min="5891" max="5891" width="1.28515625" customWidth="1"/>
    <col min="5892" max="5892" width="37.85546875" customWidth="1"/>
    <col min="5893" max="5893" width="4.85546875" customWidth="1"/>
    <col min="5894" max="5894" width="1.85546875" customWidth="1"/>
    <col min="5895" max="5895" width="19.28515625" customWidth="1"/>
    <col min="5896" max="5896" width="2.7109375" customWidth="1"/>
    <col min="5897" max="5897" width="13.140625" customWidth="1"/>
    <col min="5898" max="5898" width="1.7109375" customWidth="1"/>
    <col min="5899" max="5899" width="1.85546875" customWidth="1"/>
    <col min="5900" max="5900" width="10.85546875" customWidth="1"/>
    <col min="6145" max="6145" width="1.85546875" customWidth="1"/>
    <col min="6146" max="6146" width="39.7109375" customWidth="1"/>
    <col min="6147" max="6147" width="1.28515625" customWidth="1"/>
    <col min="6148" max="6148" width="37.85546875" customWidth="1"/>
    <col min="6149" max="6149" width="4.85546875" customWidth="1"/>
    <col min="6150" max="6150" width="1.85546875" customWidth="1"/>
    <col min="6151" max="6151" width="19.28515625" customWidth="1"/>
    <col min="6152" max="6152" width="2.7109375" customWidth="1"/>
    <col min="6153" max="6153" width="13.140625" customWidth="1"/>
    <col min="6154" max="6154" width="1.7109375" customWidth="1"/>
    <col min="6155" max="6155" width="1.85546875" customWidth="1"/>
    <col min="6156" max="6156" width="10.85546875" customWidth="1"/>
    <col min="6401" max="6401" width="1.85546875" customWidth="1"/>
    <col min="6402" max="6402" width="39.7109375" customWidth="1"/>
    <col min="6403" max="6403" width="1.28515625" customWidth="1"/>
    <col min="6404" max="6404" width="37.85546875" customWidth="1"/>
    <col min="6405" max="6405" width="4.85546875" customWidth="1"/>
    <col min="6406" max="6406" width="1.85546875" customWidth="1"/>
    <col min="6407" max="6407" width="19.28515625" customWidth="1"/>
    <col min="6408" max="6408" width="2.7109375" customWidth="1"/>
    <col min="6409" max="6409" width="13.140625" customWidth="1"/>
    <col min="6410" max="6410" width="1.7109375" customWidth="1"/>
    <col min="6411" max="6411" width="1.85546875" customWidth="1"/>
    <col min="6412" max="6412" width="10.85546875" customWidth="1"/>
    <col min="6657" max="6657" width="1.85546875" customWidth="1"/>
    <col min="6658" max="6658" width="39.7109375" customWidth="1"/>
    <col min="6659" max="6659" width="1.28515625" customWidth="1"/>
    <col min="6660" max="6660" width="37.85546875" customWidth="1"/>
    <col min="6661" max="6661" width="4.85546875" customWidth="1"/>
    <col min="6662" max="6662" width="1.85546875" customWidth="1"/>
    <col min="6663" max="6663" width="19.28515625" customWidth="1"/>
    <col min="6664" max="6664" width="2.7109375" customWidth="1"/>
    <col min="6665" max="6665" width="13.140625" customWidth="1"/>
    <col min="6666" max="6666" width="1.7109375" customWidth="1"/>
    <col min="6667" max="6667" width="1.85546875" customWidth="1"/>
    <col min="6668" max="6668" width="10.85546875" customWidth="1"/>
    <col min="6913" max="6913" width="1.85546875" customWidth="1"/>
    <col min="6914" max="6914" width="39.7109375" customWidth="1"/>
    <col min="6915" max="6915" width="1.28515625" customWidth="1"/>
    <col min="6916" max="6916" width="37.85546875" customWidth="1"/>
    <col min="6917" max="6917" width="4.85546875" customWidth="1"/>
    <col min="6918" max="6918" width="1.85546875" customWidth="1"/>
    <col min="6919" max="6919" width="19.28515625" customWidth="1"/>
    <col min="6920" max="6920" width="2.7109375" customWidth="1"/>
    <col min="6921" max="6921" width="13.140625" customWidth="1"/>
    <col min="6922" max="6922" width="1.7109375" customWidth="1"/>
    <col min="6923" max="6923" width="1.85546875" customWidth="1"/>
    <col min="6924" max="6924" width="10.85546875" customWidth="1"/>
    <col min="7169" max="7169" width="1.85546875" customWidth="1"/>
    <col min="7170" max="7170" width="39.7109375" customWidth="1"/>
    <col min="7171" max="7171" width="1.28515625" customWidth="1"/>
    <col min="7172" max="7172" width="37.85546875" customWidth="1"/>
    <col min="7173" max="7173" width="4.85546875" customWidth="1"/>
    <col min="7174" max="7174" width="1.85546875" customWidth="1"/>
    <col min="7175" max="7175" width="19.28515625" customWidth="1"/>
    <col min="7176" max="7176" width="2.7109375" customWidth="1"/>
    <col min="7177" max="7177" width="13.140625" customWidth="1"/>
    <col min="7178" max="7178" width="1.7109375" customWidth="1"/>
    <col min="7179" max="7179" width="1.85546875" customWidth="1"/>
    <col min="7180" max="7180" width="10.85546875" customWidth="1"/>
    <col min="7425" max="7425" width="1.85546875" customWidth="1"/>
    <col min="7426" max="7426" width="39.7109375" customWidth="1"/>
    <col min="7427" max="7427" width="1.28515625" customWidth="1"/>
    <col min="7428" max="7428" width="37.85546875" customWidth="1"/>
    <col min="7429" max="7429" width="4.85546875" customWidth="1"/>
    <col min="7430" max="7430" width="1.85546875" customWidth="1"/>
    <col min="7431" max="7431" width="19.28515625" customWidth="1"/>
    <col min="7432" max="7432" width="2.7109375" customWidth="1"/>
    <col min="7433" max="7433" width="13.140625" customWidth="1"/>
    <col min="7434" max="7434" width="1.7109375" customWidth="1"/>
    <col min="7435" max="7435" width="1.85546875" customWidth="1"/>
    <col min="7436" max="7436" width="10.85546875" customWidth="1"/>
    <col min="7681" max="7681" width="1.85546875" customWidth="1"/>
    <col min="7682" max="7682" width="39.7109375" customWidth="1"/>
    <col min="7683" max="7683" width="1.28515625" customWidth="1"/>
    <col min="7684" max="7684" width="37.85546875" customWidth="1"/>
    <col min="7685" max="7685" width="4.85546875" customWidth="1"/>
    <col min="7686" max="7686" width="1.85546875" customWidth="1"/>
    <col min="7687" max="7687" width="19.28515625" customWidth="1"/>
    <col min="7688" max="7688" width="2.7109375" customWidth="1"/>
    <col min="7689" max="7689" width="13.140625" customWidth="1"/>
    <col min="7690" max="7690" width="1.7109375" customWidth="1"/>
    <col min="7691" max="7691" width="1.85546875" customWidth="1"/>
    <col min="7692" max="7692" width="10.85546875" customWidth="1"/>
    <col min="7937" max="7937" width="1.85546875" customWidth="1"/>
    <col min="7938" max="7938" width="39.7109375" customWidth="1"/>
    <col min="7939" max="7939" width="1.28515625" customWidth="1"/>
    <col min="7940" max="7940" width="37.85546875" customWidth="1"/>
    <col min="7941" max="7941" width="4.85546875" customWidth="1"/>
    <col min="7942" max="7942" width="1.85546875" customWidth="1"/>
    <col min="7943" max="7943" width="19.28515625" customWidth="1"/>
    <col min="7944" max="7944" width="2.7109375" customWidth="1"/>
    <col min="7945" max="7945" width="13.140625" customWidth="1"/>
    <col min="7946" max="7946" width="1.7109375" customWidth="1"/>
    <col min="7947" max="7947" width="1.85546875" customWidth="1"/>
    <col min="7948" max="7948" width="10.85546875" customWidth="1"/>
    <col min="8193" max="8193" width="1.85546875" customWidth="1"/>
    <col min="8194" max="8194" width="39.7109375" customWidth="1"/>
    <col min="8195" max="8195" width="1.28515625" customWidth="1"/>
    <col min="8196" max="8196" width="37.85546875" customWidth="1"/>
    <col min="8197" max="8197" width="4.85546875" customWidth="1"/>
    <col min="8198" max="8198" width="1.85546875" customWidth="1"/>
    <col min="8199" max="8199" width="19.28515625" customWidth="1"/>
    <col min="8200" max="8200" width="2.7109375" customWidth="1"/>
    <col min="8201" max="8201" width="13.140625" customWidth="1"/>
    <col min="8202" max="8202" width="1.7109375" customWidth="1"/>
    <col min="8203" max="8203" width="1.85546875" customWidth="1"/>
    <col min="8204" max="8204" width="10.85546875" customWidth="1"/>
    <col min="8449" max="8449" width="1.85546875" customWidth="1"/>
    <col min="8450" max="8450" width="39.7109375" customWidth="1"/>
    <col min="8451" max="8451" width="1.28515625" customWidth="1"/>
    <col min="8452" max="8452" width="37.85546875" customWidth="1"/>
    <col min="8453" max="8453" width="4.85546875" customWidth="1"/>
    <col min="8454" max="8454" width="1.85546875" customWidth="1"/>
    <col min="8455" max="8455" width="19.28515625" customWidth="1"/>
    <col min="8456" max="8456" width="2.7109375" customWidth="1"/>
    <col min="8457" max="8457" width="13.140625" customWidth="1"/>
    <col min="8458" max="8458" width="1.7109375" customWidth="1"/>
    <col min="8459" max="8459" width="1.85546875" customWidth="1"/>
    <col min="8460" max="8460" width="10.85546875" customWidth="1"/>
    <col min="8705" max="8705" width="1.85546875" customWidth="1"/>
    <col min="8706" max="8706" width="39.7109375" customWidth="1"/>
    <col min="8707" max="8707" width="1.28515625" customWidth="1"/>
    <col min="8708" max="8708" width="37.85546875" customWidth="1"/>
    <col min="8709" max="8709" width="4.85546875" customWidth="1"/>
    <col min="8710" max="8710" width="1.85546875" customWidth="1"/>
    <col min="8711" max="8711" width="19.28515625" customWidth="1"/>
    <col min="8712" max="8712" width="2.7109375" customWidth="1"/>
    <col min="8713" max="8713" width="13.140625" customWidth="1"/>
    <col min="8714" max="8714" width="1.7109375" customWidth="1"/>
    <col min="8715" max="8715" width="1.85546875" customWidth="1"/>
    <col min="8716" max="8716" width="10.85546875" customWidth="1"/>
    <col min="8961" max="8961" width="1.85546875" customWidth="1"/>
    <col min="8962" max="8962" width="39.7109375" customWidth="1"/>
    <col min="8963" max="8963" width="1.28515625" customWidth="1"/>
    <col min="8964" max="8964" width="37.85546875" customWidth="1"/>
    <col min="8965" max="8965" width="4.85546875" customWidth="1"/>
    <col min="8966" max="8966" width="1.85546875" customWidth="1"/>
    <col min="8967" max="8967" width="19.28515625" customWidth="1"/>
    <col min="8968" max="8968" width="2.7109375" customWidth="1"/>
    <col min="8969" max="8969" width="13.140625" customWidth="1"/>
    <col min="8970" max="8970" width="1.7109375" customWidth="1"/>
    <col min="8971" max="8971" width="1.85546875" customWidth="1"/>
    <col min="8972" max="8972" width="10.85546875" customWidth="1"/>
    <col min="9217" max="9217" width="1.85546875" customWidth="1"/>
    <col min="9218" max="9218" width="39.7109375" customWidth="1"/>
    <col min="9219" max="9219" width="1.28515625" customWidth="1"/>
    <col min="9220" max="9220" width="37.85546875" customWidth="1"/>
    <col min="9221" max="9221" width="4.85546875" customWidth="1"/>
    <col min="9222" max="9222" width="1.85546875" customWidth="1"/>
    <col min="9223" max="9223" width="19.28515625" customWidth="1"/>
    <col min="9224" max="9224" width="2.7109375" customWidth="1"/>
    <col min="9225" max="9225" width="13.140625" customWidth="1"/>
    <col min="9226" max="9226" width="1.7109375" customWidth="1"/>
    <col min="9227" max="9227" width="1.85546875" customWidth="1"/>
    <col min="9228" max="9228" width="10.85546875" customWidth="1"/>
    <col min="9473" max="9473" width="1.85546875" customWidth="1"/>
    <col min="9474" max="9474" width="39.7109375" customWidth="1"/>
    <col min="9475" max="9475" width="1.28515625" customWidth="1"/>
    <col min="9476" max="9476" width="37.85546875" customWidth="1"/>
    <col min="9477" max="9477" width="4.85546875" customWidth="1"/>
    <col min="9478" max="9478" width="1.85546875" customWidth="1"/>
    <col min="9479" max="9479" width="19.28515625" customWidth="1"/>
    <col min="9480" max="9480" width="2.7109375" customWidth="1"/>
    <col min="9481" max="9481" width="13.140625" customWidth="1"/>
    <col min="9482" max="9482" width="1.7109375" customWidth="1"/>
    <col min="9483" max="9483" width="1.85546875" customWidth="1"/>
    <col min="9484" max="9484" width="10.85546875" customWidth="1"/>
    <col min="9729" max="9729" width="1.85546875" customWidth="1"/>
    <col min="9730" max="9730" width="39.7109375" customWidth="1"/>
    <col min="9731" max="9731" width="1.28515625" customWidth="1"/>
    <col min="9732" max="9732" width="37.85546875" customWidth="1"/>
    <col min="9733" max="9733" width="4.85546875" customWidth="1"/>
    <col min="9734" max="9734" width="1.85546875" customWidth="1"/>
    <col min="9735" max="9735" width="19.28515625" customWidth="1"/>
    <col min="9736" max="9736" width="2.7109375" customWidth="1"/>
    <col min="9737" max="9737" width="13.140625" customWidth="1"/>
    <col min="9738" max="9738" width="1.7109375" customWidth="1"/>
    <col min="9739" max="9739" width="1.85546875" customWidth="1"/>
    <col min="9740" max="9740" width="10.85546875" customWidth="1"/>
    <col min="9985" max="9985" width="1.85546875" customWidth="1"/>
    <col min="9986" max="9986" width="39.7109375" customWidth="1"/>
    <col min="9987" max="9987" width="1.28515625" customWidth="1"/>
    <col min="9988" max="9988" width="37.85546875" customWidth="1"/>
    <col min="9989" max="9989" width="4.85546875" customWidth="1"/>
    <col min="9990" max="9990" width="1.85546875" customWidth="1"/>
    <col min="9991" max="9991" width="19.28515625" customWidth="1"/>
    <col min="9992" max="9992" width="2.7109375" customWidth="1"/>
    <col min="9993" max="9993" width="13.140625" customWidth="1"/>
    <col min="9994" max="9994" width="1.7109375" customWidth="1"/>
    <col min="9995" max="9995" width="1.85546875" customWidth="1"/>
    <col min="9996" max="9996" width="10.85546875" customWidth="1"/>
    <col min="10241" max="10241" width="1.85546875" customWidth="1"/>
    <col min="10242" max="10242" width="39.7109375" customWidth="1"/>
    <col min="10243" max="10243" width="1.28515625" customWidth="1"/>
    <col min="10244" max="10244" width="37.85546875" customWidth="1"/>
    <col min="10245" max="10245" width="4.85546875" customWidth="1"/>
    <col min="10246" max="10246" width="1.85546875" customWidth="1"/>
    <col min="10247" max="10247" width="19.28515625" customWidth="1"/>
    <col min="10248" max="10248" width="2.7109375" customWidth="1"/>
    <col min="10249" max="10249" width="13.140625" customWidth="1"/>
    <col min="10250" max="10250" width="1.7109375" customWidth="1"/>
    <col min="10251" max="10251" width="1.85546875" customWidth="1"/>
    <col min="10252" max="10252" width="10.85546875" customWidth="1"/>
    <col min="10497" max="10497" width="1.85546875" customWidth="1"/>
    <col min="10498" max="10498" width="39.7109375" customWidth="1"/>
    <col min="10499" max="10499" width="1.28515625" customWidth="1"/>
    <col min="10500" max="10500" width="37.85546875" customWidth="1"/>
    <col min="10501" max="10501" width="4.85546875" customWidth="1"/>
    <col min="10502" max="10502" width="1.85546875" customWidth="1"/>
    <col min="10503" max="10503" width="19.28515625" customWidth="1"/>
    <col min="10504" max="10504" width="2.7109375" customWidth="1"/>
    <col min="10505" max="10505" width="13.140625" customWidth="1"/>
    <col min="10506" max="10506" width="1.7109375" customWidth="1"/>
    <col min="10507" max="10507" width="1.85546875" customWidth="1"/>
    <col min="10508" max="10508" width="10.85546875" customWidth="1"/>
    <col min="10753" max="10753" width="1.85546875" customWidth="1"/>
    <col min="10754" max="10754" width="39.7109375" customWidth="1"/>
    <col min="10755" max="10755" width="1.28515625" customWidth="1"/>
    <col min="10756" max="10756" width="37.85546875" customWidth="1"/>
    <col min="10757" max="10757" width="4.85546875" customWidth="1"/>
    <col min="10758" max="10758" width="1.85546875" customWidth="1"/>
    <col min="10759" max="10759" width="19.28515625" customWidth="1"/>
    <col min="10760" max="10760" width="2.7109375" customWidth="1"/>
    <col min="10761" max="10761" width="13.140625" customWidth="1"/>
    <col min="10762" max="10762" width="1.7109375" customWidth="1"/>
    <col min="10763" max="10763" width="1.85546875" customWidth="1"/>
    <col min="10764" max="10764" width="10.85546875" customWidth="1"/>
    <col min="11009" max="11009" width="1.85546875" customWidth="1"/>
    <col min="11010" max="11010" width="39.7109375" customWidth="1"/>
    <col min="11011" max="11011" width="1.28515625" customWidth="1"/>
    <col min="11012" max="11012" width="37.85546875" customWidth="1"/>
    <col min="11013" max="11013" width="4.85546875" customWidth="1"/>
    <col min="11014" max="11014" width="1.85546875" customWidth="1"/>
    <col min="11015" max="11015" width="19.28515625" customWidth="1"/>
    <col min="11016" max="11016" width="2.7109375" customWidth="1"/>
    <col min="11017" max="11017" width="13.140625" customWidth="1"/>
    <col min="11018" max="11018" width="1.7109375" customWidth="1"/>
    <col min="11019" max="11019" width="1.85546875" customWidth="1"/>
    <col min="11020" max="11020" width="10.85546875" customWidth="1"/>
    <col min="11265" max="11265" width="1.85546875" customWidth="1"/>
    <col min="11266" max="11266" width="39.7109375" customWidth="1"/>
    <col min="11267" max="11267" width="1.28515625" customWidth="1"/>
    <col min="11268" max="11268" width="37.85546875" customWidth="1"/>
    <col min="11269" max="11269" width="4.85546875" customWidth="1"/>
    <col min="11270" max="11270" width="1.85546875" customWidth="1"/>
    <col min="11271" max="11271" width="19.28515625" customWidth="1"/>
    <col min="11272" max="11272" width="2.7109375" customWidth="1"/>
    <col min="11273" max="11273" width="13.140625" customWidth="1"/>
    <col min="11274" max="11274" width="1.7109375" customWidth="1"/>
    <col min="11275" max="11275" width="1.85546875" customWidth="1"/>
    <col min="11276" max="11276" width="10.85546875" customWidth="1"/>
    <col min="11521" max="11521" width="1.85546875" customWidth="1"/>
    <col min="11522" max="11522" width="39.7109375" customWidth="1"/>
    <col min="11523" max="11523" width="1.28515625" customWidth="1"/>
    <col min="11524" max="11524" width="37.85546875" customWidth="1"/>
    <col min="11525" max="11525" width="4.85546875" customWidth="1"/>
    <col min="11526" max="11526" width="1.85546875" customWidth="1"/>
    <col min="11527" max="11527" width="19.28515625" customWidth="1"/>
    <col min="11528" max="11528" width="2.7109375" customWidth="1"/>
    <col min="11529" max="11529" width="13.140625" customWidth="1"/>
    <col min="11530" max="11530" width="1.7109375" customWidth="1"/>
    <col min="11531" max="11531" width="1.85546875" customWidth="1"/>
    <col min="11532" max="11532" width="10.85546875" customWidth="1"/>
    <col min="11777" max="11777" width="1.85546875" customWidth="1"/>
    <col min="11778" max="11778" width="39.7109375" customWidth="1"/>
    <col min="11779" max="11779" width="1.28515625" customWidth="1"/>
    <col min="11780" max="11780" width="37.85546875" customWidth="1"/>
    <col min="11781" max="11781" width="4.85546875" customWidth="1"/>
    <col min="11782" max="11782" width="1.85546875" customWidth="1"/>
    <col min="11783" max="11783" width="19.28515625" customWidth="1"/>
    <col min="11784" max="11784" width="2.7109375" customWidth="1"/>
    <col min="11785" max="11785" width="13.140625" customWidth="1"/>
    <col min="11786" max="11786" width="1.7109375" customWidth="1"/>
    <col min="11787" max="11787" width="1.85546875" customWidth="1"/>
    <col min="11788" max="11788" width="10.85546875" customWidth="1"/>
    <col min="12033" max="12033" width="1.85546875" customWidth="1"/>
    <col min="12034" max="12034" width="39.7109375" customWidth="1"/>
    <col min="12035" max="12035" width="1.28515625" customWidth="1"/>
    <col min="12036" max="12036" width="37.85546875" customWidth="1"/>
    <col min="12037" max="12037" width="4.85546875" customWidth="1"/>
    <col min="12038" max="12038" width="1.85546875" customWidth="1"/>
    <col min="12039" max="12039" width="19.28515625" customWidth="1"/>
    <col min="12040" max="12040" width="2.7109375" customWidth="1"/>
    <col min="12041" max="12041" width="13.140625" customWidth="1"/>
    <col min="12042" max="12042" width="1.7109375" customWidth="1"/>
    <col min="12043" max="12043" width="1.85546875" customWidth="1"/>
    <col min="12044" max="12044" width="10.85546875" customWidth="1"/>
    <col min="12289" max="12289" width="1.85546875" customWidth="1"/>
    <col min="12290" max="12290" width="39.7109375" customWidth="1"/>
    <col min="12291" max="12291" width="1.28515625" customWidth="1"/>
    <col min="12292" max="12292" width="37.85546875" customWidth="1"/>
    <col min="12293" max="12293" width="4.85546875" customWidth="1"/>
    <col min="12294" max="12294" width="1.85546875" customWidth="1"/>
    <col min="12295" max="12295" width="19.28515625" customWidth="1"/>
    <col min="12296" max="12296" width="2.7109375" customWidth="1"/>
    <col min="12297" max="12297" width="13.140625" customWidth="1"/>
    <col min="12298" max="12298" width="1.7109375" customWidth="1"/>
    <col min="12299" max="12299" width="1.85546875" customWidth="1"/>
    <col min="12300" max="12300" width="10.85546875" customWidth="1"/>
    <col min="12545" max="12545" width="1.85546875" customWidth="1"/>
    <col min="12546" max="12546" width="39.7109375" customWidth="1"/>
    <col min="12547" max="12547" width="1.28515625" customWidth="1"/>
    <col min="12548" max="12548" width="37.85546875" customWidth="1"/>
    <col min="12549" max="12549" width="4.85546875" customWidth="1"/>
    <col min="12550" max="12550" width="1.85546875" customWidth="1"/>
    <col min="12551" max="12551" width="19.28515625" customWidth="1"/>
    <col min="12552" max="12552" width="2.7109375" customWidth="1"/>
    <col min="12553" max="12553" width="13.140625" customWidth="1"/>
    <col min="12554" max="12554" width="1.7109375" customWidth="1"/>
    <col min="12555" max="12555" width="1.85546875" customWidth="1"/>
    <col min="12556" max="12556" width="10.85546875" customWidth="1"/>
    <col min="12801" max="12801" width="1.85546875" customWidth="1"/>
    <col min="12802" max="12802" width="39.7109375" customWidth="1"/>
    <col min="12803" max="12803" width="1.28515625" customWidth="1"/>
    <col min="12804" max="12804" width="37.85546875" customWidth="1"/>
    <col min="12805" max="12805" width="4.85546875" customWidth="1"/>
    <col min="12806" max="12806" width="1.85546875" customWidth="1"/>
    <col min="12807" max="12807" width="19.28515625" customWidth="1"/>
    <col min="12808" max="12808" width="2.7109375" customWidth="1"/>
    <col min="12809" max="12809" width="13.140625" customWidth="1"/>
    <col min="12810" max="12810" width="1.7109375" customWidth="1"/>
    <col min="12811" max="12811" width="1.85546875" customWidth="1"/>
    <col min="12812" max="12812" width="10.85546875" customWidth="1"/>
    <col min="13057" max="13057" width="1.85546875" customWidth="1"/>
    <col min="13058" max="13058" width="39.7109375" customWidth="1"/>
    <col min="13059" max="13059" width="1.28515625" customWidth="1"/>
    <col min="13060" max="13060" width="37.85546875" customWidth="1"/>
    <col min="13061" max="13061" width="4.85546875" customWidth="1"/>
    <col min="13062" max="13062" width="1.85546875" customWidth="1"/>
    <col min="13063" max="13063" width="19.28515625" customWidth="1"/>
    <col min="13064" max="13064" width="2.7109375" customWidth="1"/>
    <col min="13065" max="13065" width="13.140625" customWidth="1"/>
    <col min="13066" max="13066" width="1.7109375" customWidth="1"/>
    <col min="13067" max="13067" width="1.85546875" customWidth="1"/>
    <col min="13068" max="13068" width="10.85546875" customWidth="1"/>
    <col min="13313" max="13313" width="1.85546875" customWidth="1"/>
    <col min="13314" max="13314" width="39.7109375" customWidth="1"/>
    <col min="13315" max="13315" width="1.28515625" customWidth="1"/>
    <col min="13316" max="13316" width="37.85546875" customWidth="1"/>
    <col min="13317" max="13317" width="4.85546875" customWidth="1"/>
    <col min="13318" max="13318" width="1.85546875" customWidth="1"/>
    <col min="13319" max="13319" width="19.28515625" customWidth="1"/>
    <col min="13320" max="13320" width="2.7109375" customWidth="1"/>
    <col min="13321" max="13321" width="13.140625" customWidth="1"/>
    <col min="13322" max="13322" width="1.7109375" customWidth="1"/>
    <col min="13323" max="13323" width="1.85546875" customWidth="1"/>
    <col min="13324" max="13324" width="10.85546875" customWidth="1"/>
    <col min="13569" max="13569" width="1.85546875" customWidth="1"/>
    <col min="13570" max="13570" width="39.7109375" customWidth="1"/>
    <col min="13571" max="13571" width="1.28515625" customWidth="1"/>
    <col min="13572" max="13572" width="37.85546875" customWidth="1"/>
    <col min="13573" max="13573" width="4.85546875" customWidth="1"/>
    <col min="13574" max="13574" width="1.85546875" customWidth="1"/>
    <col min="13575" max="13575" width="19.28515625" customWidth="1"/>
    <col min="13576" max="13576" width="2.7109375" customWidth="1"/>
    <col min="13577" max="13577" width="13.140625" customWidth="1"/>
    <col min="13578" max="13578" width="1.7109375" customWidth="1"/>
    <col min="13579" max="13579" width="1.85546875" customWidth="1"/>
    <col min="13580" max="13580" width="10.85546875" customWidth="1"/>
    <col min="13825" max="13825" width="1.85546875" customWidth="1"/>
    <col min="13826" max="13826" width="39.7109375" customWidth="1"/>
    <col min="13827" max="13827" width="1.28515625" customWidth="1"/>
    <col min="13828" max="13828" width="37.85546875" customWidth="1"/>
    <col min="13829" max="13829" width="4.85546875" customWidth="1"/>
    <col min="13830" max="13830" width="1.85546875" customWidth="1"/>
    <col min="13831" max="13831" width="19.28515625" customWidth="1"/>
    <col min="13832" max="13832" width="2.7109375" customWidth="1"/>
    <col min="13833" max="13833" width="13.140625" customWidth="1"/>
    <col min="13834" max="13834" width="1.7109375" customWidth="1"/>
    <col min="13835" max="13835" width="1.85546875" customWidth="1"/>
    <col min="13836" max="13836" width="10.85546875" customWidth="1"/>
    <col min="14081" max="14081" width="1.85546875" customWidth="1"/>
    <col min="14082" max="14082" width="39.7109375" customWidth="1"/>
    <col min="14083" max="14083" width="1.28515625" customWidth="1"/>
    <col min="14084" max="14084" width="37.85546875" customWidth="1"/>
    <col min="14085" max="14085" width="4.85546875" customWidth="1"/>
    <col min="14086" max="14086" width="1.85546875" customWidth="1"/>
    <col min="14087" max="14087" width="19.28515625" customWidth="1"/>
    <col min="14088" max="14088" width="2.7109375" customWidth="1"/>
    <col min="14089" max="14089" width="13.140625" customWidth="1"/>
    <col min="14090" max="14090" width="1.7109375" customWidth="1"/>
    <col min="14091" max="14091" width="1.85546875" customWidth="1"/>
    <col min="14092" max="14092" width="10.85546875" customWidth="1"/>
    <col min="14337" max="14337" width="1.85546875" customWidth="1"/>
    <col min="14338" max="14338" width="39.7109375" customWidth="1"/>
    <col min="14339" max="14339" width="1.28515625" customWidth="1"/>
    <col min="14340" max="14340" width="37.85546875" customWidth="1"/>
    <col min="14341" max="14341" width="4.85546875" customWidth="1"/>
    <col min="14342" max="14342" width="1.85546875" customWidth="1"/>
    <col min="14343" max="14343" width="19.28515625" customWidth="1"/>
    <col min="14344" max="14344" width="2.7109375" customWidth="1"/>
    <col min="14345" max="14345" width="13.140625" customWidth="1"/>
    <col min="14346" max="14346" width="1.7109375" customWidth="1"/>
    <col min="14347" max="14347" width="1.85546875" customWidth="1"/>
    <col min="14348" max="14348" width="10.85546875" customWidth="1"/>
    <col min="14593" max="14593" width="1.85546875" customWidth="1"/>
    <col min="14594" max="14594" width="39.7109375" customWidth="1"/>
    <col min="14595" max="14595" width="1.28515625" customWidth="1"/>
    <col min="14596" max="14596" width="37.85546875" customWidth="1"/>
    <col min="14597" max="14597" width="4.85546875" customWidth="1"/>
    <col min="14598" max="14598" width="1.85546875" customWidth="1"/>
    <col min="14599" max="14599" width="19.28515625" customWidth="1"/>
    <col min="14600" max="14600" width="2.7109375" customWidth="1"/>
    <col min="14601" max="14601" width="13.140625" customWidth="1"/>
    <col min="14602" max="14602" width="1.7109375" customWidth="1"/>
    <col min="14603" max="14603" width="1.85546875" customWidth="1"/>
    <col min="14604" max="14604" width="10.85546875" customWidth="1"/>
    <col min="14849" max="14849" width="1.85546875" customWidth="1"/>
    <col min="14850" max="14850" width="39.7109375" customWidth="1"/>
    <col min="14851" max="14851" width="1.28515625" customWidth="1"/>
    <col min="14852" max="14852" width="37.85546875" customWidth="1"/>
    <col min="14853" max="14853" width="4.85546875" customWidth="1"/>
    <col min="14854" max="14854" width="1.85546875" customWidth="1"/>
    <col min="14855" max="14855" width="19.28515625" customWidth="1"/>
    <col min="14856" max="14856" width="2.7109375" customWidth="1"/>
    <col min="14857" max="14857" width="13.140625" customWidth="1"/>
    <col min="14858" max="14858" width="1.7109375" customWidth="1"/>
    <col min="14859" max="14859" width="1.85546875" customWidth="1"/>
    <col min="14860" max="14860" width="10.85546875" customWidth="1"/>
    <col min="15105" max="15105" width="1.85546875" customWidth="1"/>
    <col min="15106" max="15106" width="39.7109375" customWidth="1"/>
    <col min="15107" max="15107" width="1.28515625" customWidth="1"/>
    <col min="15108" max="15108" width="37.85546875" customWidth="1"/>
    <col min="15109" max="15109" width="4.85546875" customWidth="1"/>
    <col min="15110" max="15110" width="1.85546875" customWidth="1"/>
    <col min="15111" max="15111" width="19.28515625" customWidth="1"/>
    <col min="15112" max="15112" width="2.7109375" customWidth="1"/>
    <col min="15113" max="15113" width="13.140625" customWidth="1"/>
    <col min="15114" max="15114" width="1.7109375" customWidth="1"/>
    <col min="15115" max="15115" width="1.85546875" customWidth="1"/>
    <col min="15116" max="15116" width="10.85546875" customWidth="1"/>
    <col min="15361" max="15361" width="1.85546875" customWidth="1"/>
    <col min="15362" max="15362" width="39.7109375" customWidth="1"/>
    <col min="15363" max="15363" width="1.28515625" customWidth="1"/>
    <col min="15364" max="15364" width="37.85546875" customWidth="1"/>
    <col min="15365" max="15365" width="4.85546875" customWidth="1"/>
    <col min="15366" max="15366" width="1.85546875" customWidth="1"/>
    <col min="15367" max="15367" width="19.28515625" customWidth="1"/>
    <col min="15368" max="15368" width="2.7109375" customWidth="1"/>
    <col min="15369" max="15369" width="13.140625" customWidth="1"/>
    <col min="15370" max="15370" width="1.7109375" customWidth="1"/>
    <col min="15371" max="15371" width="1.85546875" customWidth="1"/>
    <col min="15372" max="15372" width="10.85546875" customWidth="1"/>
    <col min="15617" max="15617" width="1.85546875" customWidth="1"/>
    <col min="15618" max="15618" width="39.7109375" customWidth="1"/>
    <col min="15619" max="15619" width="1.28515625" customWidth="1"/>
    <col min="15620" max="15620" width="37.85546875" customWidth="1"/>
    <col min="15621" max="15621" width="4.85546875" customWidth="1"/>
    <col min="15622" max="15622" width="1.85546875" customWidth="1"/>
    <col min="15623" max="15623" width="19.28515625" customWidth="1"/>
    <col min="15624" max="15624" width="2.7109375" customWidth="1"/>
    <col min="15625" max="15625" width="13.140625" customWidth="1"/>
    <col min="15626" max="15626" width="1.7109375" customWidth="1"/>
    <col min="15627" max="15627" width="1.85546875" customWidth="1"/>
    <col min="15628" max="15628" width="10.85546875" customWidth="1"/>
    <col min="15873" max="15873" width="1.85546875" customWidth="1"/>
    <col min="15874" max="15874" width="39.7109375" customWidth="1"/>
    <col min="15875" max="15875" width="1.28515625" customWidth="1"/>
    <col min="15876" max="15876" width="37.85546875" customWidth="1"/>
    <col min="15877" max="15877" width="4.85546875" customWidth="1"/>
    <col min="15878" max="15878" width="1.85546875" customWidth="1"/>
    <col min="15879" max="15879" width="19.28515625" customWidth="1"/>
    <col min="15880" max="15880" width="2.7109375" customWidth="1"/>
    <col min="15881" max="15881" width="13.140625" customWidth="1"/>
    <col min="15882" max="15882" width="1.7109375" customWidth="1"/>
    <col min="15883" max="15883" width="1.85546875" customWidth="1"/>
    <col min="15884" max="15884" width="10.85546875" customWidth="1"/>
    <col min="16129" max="16129" width="1.85546875" customWidth="1"/>
    <col min="16130" max="16130" width="39.7109375" customWidth="1"/>
    <col min="16131" max="16131" width="1.28515625" customWidth="1"/>
    <col min="16132" max="16132" width="37.85546875" customWidth="1"/>
    <col min="16133" max="16133" width="4.85546875" customWidth="1"/>
    <col min="16134" max="16134" width="1.85546875" customWidth="1"/>
    <col min="16135" max="16135" width="19.28515625" customWidth="1"/>
    <col min="16136" max="16136" width="2.7109375" customWidth="1"/>
    <col min="16137" max="16137" width="13.140625" customWidth="1"/>
    <col min="16138" max="16138" width="1.7109375" customWidth="1"/>
    <col min="16139" max="16139" width="1.85546875" customWidth="1"/>
    <col min="16140" max="16140" width="10.85546875" customWidth="1"/>
  </cols>
  <sheetData>
    <row r="1" spans="1:13" ht="21.75">
      <c r="A1" s="140"/>
      <c r="B1" s="141" t="s">
        <v>104</v>
      </c>
      <c r="C1" s="142"/>
      <c r="D1" s="140"/>
      <c r="E1" s="140"/>
      <c r="F1" s="140"/>
      <c r="G1" s="141"/>
      <c r="H1" s="143"/>
      <c r="I1" s="140"/>
      <c r="J1" s="140"/>
      <c r="K1" s="144"/>
      <c r="L1" s="144"/>
    </row>
    <row r="2" spans="1:13" ht="21.75" customHeight="1">
      <c r="A2" s="140"/>
      <c r="B2" s="141" t="s">
        <v>199</v>
      </c>
      <c r="C2" s="142"/>
      <c r="D2" s="140"/>
      <c r="E2" s="140"/>
      <c r="F2" s="140"/>
      <c r="G2" s="141"/>
      <c r="H2" s="140"/>
      <c r="I2" s="140"/>
      <c r="J2" s="140"/>
      <c r="K2" s="144"/>
      <c r="L2" s="144"/>
    </row>
    <row r="3" spans="1:13" ht="16.5" customHeight="1">
      <c r="A3" s="140"/>
      <c r="B3" s="29" t="s">
        <v>542</v>
      </c>
      <c r="C3" s="142"/>
      <c r="D3" s="140"/>
      <c r="E3" s="140"/>
      <c r="F3" s="140"/>
      <c r="G3" s="141"/>
      <c r="H3" s="140"/>
      <c r="I3" s="140"/>
      <c r="J3" s="140"/>
      <c r="K3" s="144"/>
      <c r="L3" s="144"/>
      <c r="M3" s="29"/>
    </row>
    <row r="4" spans="1:13" ht="13.5" customHeight="1">
      <c r="A4" s="140"/>
      <c r="B4" s="385" t="s">
        <v>521</v>
      </c>
      <c r="C4" s="142"/>
      <c r="E4" s="140"/>
      <c r="F4" s="140"/>
      <c r="G4" s="141"/>
      <c r="H4" s="140"/>
      <c r="I4" s="140"/>
      <c r="J4" s="140"/>
      <c r="K4" s="144"/>
      <c r="L4" s="144"/>
      <c r="M4" s="29"/>
    </row>
    <row r="5" spans="1:13" ht="18.75" customHeight="1">
      <c r="A5" s="140"/>
      <c r="B5" s="385" t="s">
        <v>522</v>
      </c>
      <c r="C5" s="142"/>
      <c r="D5" s="388"/>
      <c r="E5" s="140"/>
      <c r="F5" s="140"/>
      <c r="G5" s="141"/>
      <c r="H5" s="140"/>
      <c r="I5" s="140"/>
      <c r="J5" s="140"/>
      <c r="K5" s="144"/>
      <c r="L5" s="144"/>
      <c r="M5" s="29"/>
    </row>
    <row r="6" spans="1:13" ht="6" customHeight="1" thickBot="1">
      <c r="A6" s="140"/>
      <c r="B6" s="142"/>
      <c r="C6" s="142"/>
      <c r="D6" s="140"/>
      <c r="E6" s="140"/>
      <c r="F6" s="140"/>
      <c r="G6" s="141"/>
      <c r="H6" s="140"/>
      <c r="I6" s="140"/>
      <c r="J6" s="140"/>
      <c r="K6" s="144"/>
      <c r="L6" s="144"/>
    </row>
    <row r="7" spans="1:13" ht="19.899999999999999" customHeight="1" thickBot="1">
      <c r="A7" s="145" t="s">
        <v>105</v>
      </c>
      <c r="B7" s="146"/>
      <c r="C7" s="147"/>
      <c r="D7" s="147"/>
      <c r="E7" s="147"/>
      <c r="F7" s="147"/>
      <c r="G7" s="147"/>
      <c r="H7" s="147"/>
      <c r="I7" s="148"/>
      <c r="J7" s="148"/>
      <c r="K7" s="144"/>
      <c r="L7" s="144"/>
    </row>
    <row r="8" spans="1:13" ht="18" customHeight="1">
      <c r="A8" s="144"/>
      <c r="B8" s="149" t="s">
        <v>106</v>
      </c>
      <c r="C8" s="150"/>
      <c r="D8" s="151" t="s">
        <v>107</v>
      </c>
      <c r="E8" s="151"/>
      <c r="F8" s="151"/>
      <c r="G8" s="151"/>
      <c r="H8" s="152"/>
      <c r="I8" s="150"/>
      <c r="J8" s="153"/>
      <c r="K8" s="144"/>
      <c r="L8" s="144"/>
    </row>
    <row r="9" spans="1:13" ht="18" customHeight="1">
      <c r="A9" s="144"/>
      <c r="B9" s="154" t="s">
        <v>108</v>
      </c>
      <c r="C9" s="155"/>
      <c r="D9" s="156" t="s">
        <v>200</v>
      </c>
      <c r="E9" s="157"/>
      <c r="F9" s="157"/>
      <c r="G9" s="157"/>
      <c r="H9" s="158"/>
      <c r="I9" s="159"/>
      <c r="J9" s="144"/>
      <c r="K9" s="144"/>
      <c r="L9" s="160"/>
    </row>
    <row r="10" spans="1:13" ht="18" customHeight="1">
      <c r="A10" s="144"/>
      <c r="B10" s="161"/>
      <c r="C10" s="162"/>
      <c r="D10" s="163"/>
      <c r="E10" s="163"/>
      <c r="F10" s="163"/>
      <c r="G10" s="163"/>
      <c r="H10" s="164"/>
      <c r="I10" s="165"/>
      <c r="J10" s="144"/>
      <c r="K10" s="144"/>
      <c r="L10" s="160"/>
    </row>
    <row r="11" spans="1:13" ht="3" customHeight="1" thickBot="1">
      <c r="A11" s="144"/>
      <c r="B11" s="169"/>
      <c r="C11" s="144"/>
      <c r="D11" s="144"/>
      <c r="E11" s="144"/>
      <c r="F11" s="144"/>
      <c r="G11" s="144"/>
      <c r="H11" s="144"/>
      <c r="I11" s="144"/>
      <c r="J11" s="144"/>
      <c r="K11" s="144"/>
      <c r="L11" s="144"/>
    </row>
    <row r="12" spans="1:13" ht="19.899999999999999" customHeight="1" thickBot="1">
      <c r="A12" s="145" t="s">
        <v>109</v>
      </c>
      <c r="B12" s="147"/>
      <c r="C12" s="147"/>
      <c r="D12" s="147"/>
      <c r="E12" s="147"/>
      <c r="F12" s="147"/>
      <c r="G12" s="147"/>
      <c r="H12" s="170"/>
      <c r="I12" s="148"/>
      <c r="J12" s="148"/>
      <c r="K12" s="144"/>
      <c r="L12" s="160"/>
    </row>
    <row r="13" spans="1:13" ht="30" customHeight="1">
      <c r="A13" s="144"/>
      <c r="B13" s="171" t="s">
        <v>106</v>
      </c>
      <c r="C13" s="172"/>
      <c r="D13" s="173" t="s">
        <v>110</v>
      </c>
      <c r="E13" s="173"/>
      <c r="F13" s="173"/>
      <c r="G13" s="174"/>
      <c r="H13" s="175" t="s">
        <v>111</v>
      </c>
      <c r="I13" s="172"/>
      <c r="J13" s="153"/>
      <c r="K13" s="144"/>
      <c r="L13" s="144"/>
    </row>
    <row r="14" spans="1:13" ht="18" customHeight="1">
      <c r="A14" s="144"/>
      <c r="B14" s="176" t="s">
        <v>112</v>
      </c>
      <c r="C14" s="177"/>
      <c r="D14" s="178"/>
      <c r="E14" s="178"/>
      <c r="F14" s="178"/>
      <c r="G14" s="177"/>
      <c r="H14" s="179"/>
      <c r="I14" s="177"/>
      <c r="J14" s="153"/>
      <c r="K14" s="144"/>
      <c r="L14" s="144"/>
    </row>
    <row r="15" spans="1:13" ht="18" customHeight="1">
      <c r="A15" s="144"/>
      <c r="B15" s="180" t="s">
        <v>113</v>
      </c>
      <c r="C15" s="155"/>
      <c r="D15" s="181" t="s">
        <v>114</v>
      </c>
      <c r="E15" s="153"/>
      <c r="F15" s="153"/>
      <c r="G15" s="155"/>
      <c r="H15" s="169"/>
      <c r="I15" s="155"/>
      <c r="J15" s="153"/>
      <c r="K15" s="144"/>
      <c r="L15" s="144"/>
    </row>
    <row r="16" spans="1:13" ht="18" customHeight="1">
      <c r="A16" s="144"/>
      <c r="B16" s="180" t="s">
        <v>115</v>
      </c>
      <c r="C16" s="155"/>
      <c r="D16" s="181" t="s">
        <v>116</v>
      </c>
      <c r="E16" s="153"/>
      <c r="F16" s="153"/>
      <c r="G16" s="155"/>
      <c r="H16" s="169"/>
      <c r="I16" s="155"/>
      <c r="J16" s="153"/>
      <c r="K16" s="144"/>
      <c r="L16" s="144"/>
    </row>
    <row r="17" spans="1:12" ht="13.9" customHeight="1">
      <c r="A17" s="144"/>
      <c r="B17" s="180" t="s">
        <v>117</v>
      </c>
      <c r="C17" s="182"/>
      <c r="D17" s="183" t="s">
        <v>118</v>
      </c>
      <c r="E17" s="183"/>
      <c r="F17" s="144"/>
      <c r="G17" s="182"/>
      <c r="H17" s="184"/>
      <c r="I17" s="182"/>
      <c r="J17" s="144"/>
      <c r="K17" s="144"/>
      <c r="L17" s="160"/>
    </row>
    <row r="18" spans="1:12" ht="13.9" customHeight="1">
      <c r="A18" s="144"/>
      <c r="B18" s="180" t="s">
        <v>119</v>
      </c>
      <c r="C18" s="182"/>
      <c r="D18" s="183" t="s">
        <v>120</v>
      </c>
      <c r="E18" s="183"/>
      <c r="F18" s="144"/>
      <c r="G18" s="182"/>
      <c r="H18" s="184"/>
      <c r="I18" s="182"/>
      <c r="J18" s="144"/>
      <c r="K18" s="144"/>
      <c r="L18" s="160"/>
    </row>
    <row r="19" spans="1:12" ht="13.9" customHeight="1">
      <c r="A19" s="144"/>
      <c r="B19" s="180" t="s">
        <v>121</v>
      </c>
      <c r="C19" s="182"/>
      <c r="D19" s="183" t="s">
        <v>122</v>
      </c>
      <c r="E19" s="183"/>
      <c r="F19" s="144"/>
      <c r="G19" s="182"/>
      <c r="H19" s="184"/>
      <c r="I19" s="182"/>
      <c r="J19" s="144"/>
      <c r="K19" s="144"/>
      <c r="L19" s="160"/>
    </row>
    <row r="20" spans="1:12" ht="13.9" customHeight="1">
      <c r="A20" s="144"/>
      <c r="B20" s="180" t="s">
        <v>123</v>
      </c>
      <c r="C20" s="182"/>
      <c r="D20" s="183" t="s">
        <v>124</v>
      </c>
      <c r="E20" s="183"/>
      <c r="F20" s="144"/>
      <c r="G20" s="182"/>
      <c r="H20" s="185" t="s">
        <v>125</v>
      </c>
      <c r="I20" s="186"/>
      <c r="J20" s="144"/>
      <c r="K20" s="144"/>
      <c r="L20" s="160"/>
    </row>
    <row r="21" spans="1:12" ht="13.9" customHeight="1">
      <c r="A21" s="144"/>
      <c r="B21" s="187" t="s">
        <v>126</v>
      </c>
      <c r="C21" s="165"/>
      <c r="D21" s="188" t="s">
        <v>127</v>
      </c>
      <c r="E21" s="163"/>
      <c r="F21" s="189"/>
      <c r="G21" s="165"/>
      <c r="H21" s="168"/>
      <c r="I21" s="186"/>
      <c r="J21" s="144"/>
      <c r="K21" s="144"/>
      <c r="L21" s="144"/>
    </row>
    <row r="22" spans="1:12" ht="40.5" customHeight="1">
      <c r="A22" s="144"/>
      <c r="B22" s="290" t="s">
        <v>128</v>
      </c>
      <c r="C22" s="182"/>
      <c r="D22" s="420" t="s">
        <v>201</v>
      </c>
      <c r="E22" s="421"/>
      <c r="F22" s="421"/>
      <c r="G22" s="422"/>
      <c r="H22" s="291" t="s">
        <v>202</v>
      </c>
      <c r="I22" s="192"/>
      <c r="J22" s="144"/>
      <c r="K22" s="144"/>
      <c r="L22" s="144"/>
    </row>
    <row r="23" spans="1:12" ht="18" customHeight="1">
      <c r="A23" s="144"/>
      <c r="B23" s="193" t="s">
        <v>129</v>
      </c>
      <c r="C23" s="194"/>
      <c r="D23" s="195" t="s">
        <v>130</v>
      </c>
      <c r="E23" s="195"/>
      <c r="F23" s="196"/>
      <c r="G23" s="194"/>
      <c r="H23" s="191" t="s">
        <v>125</v>
      </c>
      <c r="I23" s="192"/>
      <c r="J23" s="144"/>
      <c r="K23" s="144"/>
      <c r="L23" s="144"/>
    </row>
    <row r="24" spans="1:12" ht="18" customHeight="1">
      <c r="A24" s="144"/>
      <c r="B24" s="154" t="s">
        <v>131</v>
      </c>
      <c r="C24" s="182"/>
      <c r="D24" s="183"/>
      <c r="E24" s="183"/>
      <c r="F24" s="144"/>
      <c r="G24" s="182"/>
      <c r="H24" s="197"/>
      <c r="I24" s="186"/>
      <c r="J24" s="144"/>
      <c r="K24" s="144"/>
      <c r="L24" s="160"/>
    </row>
    <row r="25" spans="1:12" ht="13.9" customHeight="1">
      <c r="A25" s="144"/>
      <c r="B25" s="198" t="s">
        <v>132</v>
      </c>
      <c r="C25" s="182"/>
      <c r="D25" s="183" t="s">
        <v>133</v>
      </c>
      <c r="E25" s="183"/>
      <c r="F25" s="144"/>
      <c r="G25" s="182"/>
      <c r="H25" s="185" t="s">
        <v>125</v>
      </c>
      <c r="I25" s="186"/>
      <c r="J25" s="144"/>
      <c r="K25" s="144"/>
      <c r="L25" s="144"/>
    </row>
    <row r="26" spans="1:12" ht="27.75" customHeight="1">
      <c r="A26" s="144"/>
      <c r="B26" s="198"/>
      <c r="C26" s="182"/>
      <c r="D26" s="423" t="s">
        <v>134</v>
      </c>
      <c r="E26" s="424"/>
      <c r="F26" s="424"/>
      <c r="G26" s="425"/>
      <c r="H26" s="185"/>
      <c r="I26" s="186"/>
      <c r="J26" s="144"/>
      <c r="K26" s="144"/>
      <c r="L26" s="144"/>
    </row>
    <row r="27" spans="1:12" ht="13.9" customHeight="1">
      <c r="A27" s="144"/>
      <c r="B27" s="199" t="s">
        <v>135</v>
      </c>
      <c r="C27" s="165"/>
      <c r="D27" s="163" t="s">
        <v>136</v>
      </c>
      <c r="E27" s="163"/>
      <c r="F27" s="189"/>
      <c r="G27" s="165"/>
      <c r="H27" s="200" t="s">
        <v>125</v>
      </c>
      <c r="I27" s="201"/>
      <c r="J27" s="144"/>
      <c r="K27" s="144"/>
      <c r="L27" s="160"/>
    </row>
    <row r="28" spans="1:12" ht="16.899999999999999" customHeight="1">
      <c r="A28" s="144"/>
      <c r="B28" s="154" t="s">
        <v>137</v>
      </c>
      <c r="C28" s="202"/>
      <c r="D28" s="183" t="s">
        <v>138</v>
      </c>
      <c r="E28" s="183"/>
      <c r="F28" s="183"/>
      <c r="G28" s="183"/>
      <c r="H28" s="203" t="s">
        <v>125</v>
      </c>
      <c r="I28" s="186"/>
      <c r="J28" s="144"/>
      <c r="K28" s="144"/>
      <c r="L28" s="144"/>
    </row>
    <row r="29" spans="1:12" ht="15" customHeight="1">
      <c r="A29" s="144"/>
      <c r="B29" s="204" t="s">
        <v>139</v>
      </c>
      <c r="C29" s="205"/>
      <c r="D29" s="163" t="s">
        <v>140</v>
      </c>
      <c r="E29" s="163"/>
      <c r="F29" s="163"/>
      <c r="G29" s="163"/>
      <c r="H29" s="206"/>
      <c r="I29" s="205"/>
      <c r="J29" s="144"/>
      <c r="K29" s="144"/>
      <c r="L29" s="144"/>
    </row>
    <row r="30" spans="1:12" ht="18" customHeight="1">
      <c r="A30" s="144"/>
      <c r="B30" s="176" t="s">
        <v>141</v>
      </c>
      <c r="C30" s="159"/>
      <c r="D30" s="156" t="s">
        <v>142</v>
      </c>
      <c r="E30" s="157"/>
      <c r="F30" s="207"/>
      <c r="G30" s="207"/>
      <c r="H30" s="158"/>
      <c r="I30" s="159"/>
      <c r="J30" s="144"/>
      <c r="K30" s="144"/>
      <c r="L30" s="144"/>
    </row>
    <row r="31" spans="1:12" ht="18" customHeight="1">
      <c r="A31" s="144"/>
      <c r="B31" s="161" t="s">
        <v>143</v>
      </c>
      <c r="C31" s="165"/>
      <c r="D31" s="208"/>
      <c r="E31" s="163"/>
      <c r="F31" s="189"/>
      <c r="G31" s="189"/>
      <c r="H31" s="164"/>
      <c r="I31" s="165"/>
      <c r="J31" s="144"/>
      <c r="K31" s="144"/>
      <c r="L31" s="144"/>
    </row>
    <row r="32" spans="1:12" ht="18" customHeight="1">
      <c r="A32" s="144"/>
      <c r="B32" s="161" t="s">
        <v>144</v>
      </c>
      <c r="C32" s="165"/>
      <c r="D32" s="190" t="s">
        <v>203</v>
      </c>
      <c r="E32" s="163"/>
      <c r="F32" s="189"/>
      <c r="G32" s="189"/>
      <c r="H32" s="164"/>
      <c r="I32" s="165"/>
      <c r="J32" s="144"/>
      <c r="K32" s="144"/>
      <c r="L32" s="144"/>
    </row>
    <row r="33" spans="1:12" ht="13.9" customHeight="1" thickBot="1">
      <c r="A33" s="144"/>
      <c r="B33" s="207"/>
      <c r="C33" s="207"/>
      <c r="D33" s="207"/>
      <c r="E33" s="207"/>
      <c r="F33" s="207"/>
      <c r="G33" s="207"/>
      <c r="H33" s="209"/>
      <c r="I33" s="207"/>
      <c r="J33" s="144"/>
      <c r="K33" s="144"/>
      <c r="L33" s="144"/>
    </row>
    <row r="34" spans="1:12" ht="19.899999999999999" customHeight="1" thickBot="1">
      <c r="A34" s="211"/>
      <c r="B34" s="212" t="s">
        <v>145</v>
      </c>
      <c r="C34" s="147"/>
      <c r="D34" s="147"/>
      <c r="E34" s="147"/>
      <c r="F34" s="147"/>
      <c r="G34" s="147"/>
      <c r="H34" s="213"/>
      <c r="I34" s="148"/>
      <c r="J34" s="148"/>
      <c r="K34" s="144"/>
      <c r="L34" s="144"/>
    </row>
    <row r="35" spans="1:12" ht="18" customHeight="1">
      <c r="A35" s="144"/>
      <c r="B35" s="161" t="s">
        <v>146</v>
      </c>
      <c r="C35" s="162"/>
      <c r="D35" s="214" t="s">
        <v>147</v>
      </c>
      <c r="E35" s="214"/>
      <c r="F35" s="214"/>
      <c r="G35" s="214"/>
      <c r="H35" s="215"/>
      <c r="I35" s="162"/>
      <c r="J35" s="153"/>
      <c r="K35" s="144"/>
      <c r="L35" s="144"/>
    </row>
    <row r="36" spans="1:12" ht="18" customHeight="1">
      <c r="A36" s="169"/>
      <c r="B36" s="161" t="s">
        <v>148</v>
      </c>
      <c r="C36" s="205"/>
      <c r="D36" s="190" t="s">
        <v>204</v>
      </c>
      <c r="E36" s="163"/>
      <c r="F36" s="163"/>
      <c r="G36" s="163"/>
      <c r="H36" s="164"/>
      <c r="I36" s="205"/>
      <c r="J36" s="144"/>
      <c r="K36" s="144"/>
      <c r="L36" s="144"/>
    </row>
    <row r="37" spans="1:12" ht="18" customHeight="1">
      <c r="A37" s="169"/>
      <c r="B37" s="161" t="s">
        <v>149</v>
      </c>
      <c r="C37" s="205"/>
      <c r="D37" s="190" t="s">
        <v>205</v>
      </c>
      <c r="E37" s="163"/>
      <c r="F37" s="163"/>
      <c r="G37" s="163"/>
      <c r="H37" s="164"/>
      <c r="I37" s="205"/>
      <c r="J37" s="144"/>
      <c r="K37" s="144"/>
      <c r="L37" s="144"/>
    </row>
    <row r="38" spans="1:12" ht="18" customHeight="1">
      <c r="A38" s="169"/>
      <c r="B38" s="161" t="s">
        <v>150</v>
      </c>
      <c r="C38" s="205"/>
      <c r="D38" s="163" t="s">
        <v>151</v>
      </c>
      <c r="E38" s="163"/>
      <c r="F38" s="163"/>
      <c r="G38" s="163"/>
      <c r="H38" s="164"/>
      <c r="I38" s="205"/>
      <c r="J38" s="144"/>
      <c r="K38" s="144"/>
      <c r="L38" s="144"/>
    </row>
    <row r="39" spans="1:12" ht="18" customHeight="1" thickBot="1">
      <c r="A39" s="169"/>
      <c r="B39" s="166"/>
      <c r="C39" s="167"/>
      <c r="D39" s="167"/>
      <c r="E39" s="167"/>
      <c r="F39" s="167"/>
      <c r="G39" s="167"/>
      <c r="H39" s="168"/>
      <c r="I39" s="167"/>
      <c r="J39" s="144"/>
      <c r="K39" s="144"/>
      <c r="L39" s="144"/>
    </row>
    <row r="40" spans="1:12" ht="19.899999999999999" customHeight="1" thickBot="1">
      <c r="A40" s="211"/>
      <c r="B40" s="212" t="s">
        <v>206</v>
      </c>
      <c r="C40" s="147"/>
      <c r="D40" s="147"/>
      <c r="E40" s="147"/>
      <c r="F40" s="147"/>
      <c r="G40" s="147"/>
      <c r="H40" s="213"/>
      <c r="I40" s="148"/>
      <c r="J40" s="148"/>
      <c r="K40" s="144"/>
      <c r="L40" s="144"/>
    </row>
    <row r="41" spans="1:12" ht="18" customHeight="1">
      <c r="A41" s="217"/>
      <c r="B41" s="218" t="s">
        <v>146</v>
      </c>
      <c r="C41" s="219"/>
      <c r="D41" s="220" t="s">
        <v>147</v>
      </c>
      <c r="E41" s="220"/>
      <c r="F41" s="220"/>
      <c r="G41" s="220"/>
      <c r="H41" s="221"/>
      <c r="I41" s="219"/>
      <c r="J41" s="153"/>
      <c r="K41" s="144"/>
      <c r="L41" s="144"/>
    </row>
    <row r="42" spans="1:12" ht="18" customHeight="1">
      <c r="A42" s="222"/>
      <c r="B42" s="161" t="s">
        <v>152</v>
      </c>
      <c r="C42" s="205"/>
      <c r="D42" s="223">
        <v>44299</v>
      </c>
      <c r="E42" s="163"/>
      <c r="F42" s="163"/>
      <c r="G42" s="163"/>
      <c r="H42" s="164"/>
      <c r="I42" s="205"/>
      <c r="J42" s="144"/>
      <c r="K42" s="144"/>
      <c r="L42" s="144"/>
    </row>
    <row r="43" spans="1:12" ht="18" customHeight="1">
      <c r="A43" s="222"/>
      <c r="B43" s="161" t="s">
        <v>153</v>
      </c>
      <c r="C43" s="205"/>
      <c r="D43" s="223">
        <v>5291</v>
      </c>
      <c r="E43" s="163"/>
      <c r="F43" s="163"/>
      <c r="G43" s="163"/>
      <c r="H43" s="164"/>
      <c r="I43" s="205"/>
      <c r="J43" s="144"/>
      <c r="K43" s="144"/>
      <c r="L43" s="144"/>
    </row>
    <row r="44" spans="1:12" ht="18" customHeight="1">
      <c r="A44" s="222"/>
      <c r="B44" s="161" t="s">
        <v>154</v>
      </c>
      <c r="C44" s="205"/>
      <c r="D44" s="223">
        <v>4906</v>
      </c>
      <c r="E44" s="163"/>
      <c r="F44" s="163"/>
      <c r="G44" s="163"/>
      <c r="H44" s="164"/>
      <c r="I44" s="205"/>
      <c r="J44" s="144"/>
      <c r="K44" s="144"/>
      <c r="L44" s="144"/>
    </row>
    <row r="45" spans="1:12" ht="17.25" customHeight="1">
      <c r="A45" s="222"/>
      <c r="B45" s="161" t="s">
        <v>155</v>
      </c>
      <c r="C45" s="205"/>
      <c r="D45" s="223">
        <v>4634</v>
      </c>
      <c r="E45" s="163"/>
      <c r="F45" s="163"/>
      <c r="G45" s="163"/>
      <c r="H45" s="164"/>
      <c r="I45" s="205"/>
      <c r="J45" s="144"/>
      <c r="K45" s="144"/>
      <c r="L45" s="144"/>
    </row>
    <row r="46" spans="1:12" ht="18" customHeight="1">
      <c r="A46" s="222"/>
      <c r="B46" s="161" t="s">
        <v>156</v>
      </c>
      <c r="C46" s="205"/>
      <c r="D46" s="223">
        <v>50263</v>
      </c>
      <c r="E46" s="163"/>
      <c r="F46" s="163"/>
      <c r="G46" s="163"/>
      <c r="H46" s="164"/>
      <c r="I46" s="205"/>
      <c r="J46" s="144"/>
      <c r="K46" s="144"/>
      <c r="L46" s="144"/>
    </row>
    <row r="47" spans="1:12" hidden="1">
      <c r="A47" s="222"/>
      <c r="B47" s="426" t="s">
        <v>207</v>
      </c>
      <c r="C47" s="427"/>
      <c r="D47" s="427"/>
      <c r="E47" s="427"/>
      <c r="F47" s="427"/>
      <c r="G47" s="427"/>
      <c r="H47" s="427"/>
      <c r="I47" s="428"/>
      <c r="J47" s="144"/>
      <c r="K47" s="144"/>
      <c r="L47" s="144"/>
    </row>
    <row r="48" spans="1:12" ht="12.95" customHeight="1" thickBot="1">
      <c r="A48" s="169"/>
      <c r="B48" s="216"/>
      <c r="C48" s="183"/>
      <c r="D48" s="183"/>
      <c r="E48" s="183"/>
      <c r="F48" s="183"/>
      <c r="G48" s="183"/>
      <c r="H48" s="197"/>
      <c r="I48" s="183"/>
      <c r="J48" s="144"/>
      <c r="K48" s="144"/>
      <c r="L48" s="144"/>
    </row>
    <row r="49" spans="1:12" ht="19.899999999999999" customHeight="1" thickBot="1">
      <c r="A49" s="145" t="s">
        <v>157</v>
      </c>
      <c r="B49" s="147"/>
      <c r="C49" s="147"/>
      <c r="D49" s="147"/>
      <c r="E49" s="147"/>
      <c r="F49" s="147"/>
      <c r="G49" s="147"/>
      <c r="H49" s="213"/>
      <c r="I49" s="148"/>
      <c r="J49" s="148"/>
      <c r="K49" s="144"/>
      <c r="L49" s="160"/>
    </row>
    <row r="50" spans="1:12" ht="18" customHeight="1">
      <c r="A50" s="144"/>
      <c r="B50" s="171" t="s">
        <v>106</v>
      </c>
      <c r="C50" s="172"/>
      <c r="D50" s="173" t="s">
        <v>110</v>
      </c>
      <c r="E50" s="173"/>
      <c r="F50" s="173"/>
      <c r="G50" s="173"/>
      <c r="H50" s="224"/>
      <c r="I50" s="172"/>
      <c r="J50" s="153"/>
      <c r="K50" s="144"/>
      <c r="L50" s="144"/>
    </row>
    <row r="51" spans="1:12" ht="18" customHeight="1">
      <c r="A51" s="144"/>
      <c r="B51" s="225" t="s">
        <v>158</v>
      </c>
      <c r="C51" s="159"/>
      <c r="D51" s="226" t="s">
        <v>208</v>
      </c>
      <c r="E51" s="157"/>
      <c r="F51" s="207"/>
      <c r="G51" s="207"/>
      <c r="H51" s="209"/>
      <c r="I51" s="159"/>
      <c r="J51" s="144"/>
      <c r="K51" s="144"/>
      <c r="L51" s="144"/>
    </row>
    <row r="52" spans="1:12" ht="13.9" customHeight="1">
      <c r="A52" s="144"/>
      <c r="B52" s="199"/>
      <c r="C52" s="165"/>
      <c r="D52" s="292" t="s">
        <v>159</v>
      </c>
      <c r="E52" s="292"/>
      <c r="F52" s="293"/>
      <c r="G52" s="293"/>
      <c r="H52" s="293"/>
      <c r="I52" s="294"/>
      <c r="J52" s="144"/>
      <c r="K52" s="144"/>
      <c r="L52" s="160"/>
    </row>
    <row r="53" spans="1:12" ht="6.75" customHeight="1">
      <c r="A53" s="144"/>
      <c r="B53" s="144"/>
      <c r="C53" s="144"/>
      <c r="D53" s="144"/>
      <c r="E53" s="144"/>
      <c r="F53" s="144"/>
      <c r="G53" s="144"/>
      <c r="H53" s="210"/>
      <c r="I53" s="144"/>
      <c r="J53" s="144"/>
      <c r="K53" s="144"/>
      <c r="L53" s="144"/>
    </row>
    <row r="54" spans="1:12" ht="9.9499999999999993" customHeight="1" thickBot="1">
      <c r="A54" s="144"/>
      <c r="B54" s="144"/>
      <c r="C54" s="144"/>
      <c r="D54" s="144"/>
      <c r="E54" s="144"/>
      <c r="F54" s="144"/>
      <c r="G54" s="144"/>
      <c r="H54" s="210"/>
      <c r="I54" s="144"/>
      <c r="J54" s="144"/>
      <c r="K54" s="144"/>
      <c r="L54" s="144"/>
    </row>
    <row r="55" spans="1:12" ht="18.95" customHeight="1" thickBot="1">
      <c r="A55" s="145" t="s">
        <v>160</v>
      </c>
      <c r="B55" s="147"/>
      <c r="C55" s="147"/>
      <c r="D55" s="147"/>
      <c r="E55" s="147"/>
      <c r="F55" s="147"/>
      <c r="G55" s="147"/>
      <c r="H55" s="213"/>
      <c r="I55" s="148"/>
      <c r="J55" s="148"/>
      <c r="K55" s="144"/>
      <c r="L55" s="144"/>
    </row>
    <row r="56" spans="1:12" ht="24" customHeight="1">
      <c r="A56" s="144"/>
      <c r="B56" s="227" t="s">
        <v>106</v>
      </c>
      <c r="C56" s="228"/>
      <c r="D56" s="227" t="s">
        <v>110</v>
      </c>
      <c r="E56" s="229"/>
      <c r="F56" s="229"/>
      <c r="G56" s="229"/>
      <c r="H56" s="230"/>
      <c r="I56" s="228"/>
      <c r="J56" s="153"/>
      <c r="K56" s="144"/>
      <c r="L56" s="144"/>
    </row>
    <row r="57" spans="1:12" ht="9.75" customHeight="1">
      <c r="A57" s="144"/>
      <c r="B57" s="171"/>
      <c r="C57" s="172"/>
      <c r="D57" s="231"/>
      <c r="E57" s="231"/>
      <c r="F57" s="231"/>
      <c r="G57" s="231"/>
      <c r="H57" s="232"/>
      <c r="I57" s="172"/>
      <c r="J57" s="153"/>
      <c r="K57" s="144"/>
      <c r="L57" s="144"/>
    </row>
    <row r="58" spans="1:12" ht="13.9" customHeight="1">
      <c r="A58" s="173"/>
      <c r="B58" s="154" t="s">
        <v>161</v>
      </c>
      <c r="C58" s="182"/>
      <c r="D58" s="181" t="s">
        <v>209</v>
      </c>
      <c r="E58" s="173"/>
      <c r="F58" s="173"/>
      <c r="G58" s="173"/>
      <c r="H58" s="233"/>
      <c r="I58" s="234"/>
      <c r="J58" s="140"/>
      <c r="K58" s="144"/>
      <c r="L58" s="144"/>
    </row>
    <row r="59" spans="1:12" ht="13.9" customHeight="1">
      <c r="A59" s="172"/>
      <c r="B59" s="161" t="s">
        <v>162</v>
      </c>
      <c r="C59" s="150"/>
      <c r="D59" s="151"/>
      <c r="E59" s="151"/>
      <c r="F59" s="151"/>
      <c r="G59" s="151"/>
      <c r="H59" s="235"/>
      <c r="I59" s="236"/>
      <c r="J59" s="140"/>
      <c r="K59" s="144"/>
      <c r="L59" s="144"/>
    </row>
    <row r="60" spans="1:12" ht="6" customHeight="1">
      <c r="A60" s="237"/>
      <c r="B60" s="171"/>
      <c r="C60" s="172"/>
      <c r="D60" s="173"/>
      <c r="E60" s="173"/>
      <c r="F60" s="173"/>
      <c r="G60" s="173"/>
      <c r="H60" s="238"/>
      <c r="I60" s="172"/>
      <c r="J60" s="140"/>
      <c r="K60" s="144"/>
      <c r="L60" s="160"/>
    </row>
    <row r="61" spans="1:12" ht="16.899999999999999" customHeight="1">
      <c r="A61" s="144"/>
      <c r="B61" s="239" t="s">
        <v>163</v>
      </c>
      <c r="C61" s="240"/>
      <c r="D61" s="241" t="s">
        <v>164</v>
      </c>
      <c r="E61" s="242"/>
      <c r="F61" s="242"/>
      <c r="G61" s="242"/>
      <c r="H61" s="243"/>
      <c r="I61" s="244"/>
      <c r="J61" s="144"/>
      <c r="K61" s="144"/>
      <c r="L61" s="160"/>
    </row>
    <row r="62" spans="1:12" ht="13.9" customHeight="1">
      <c r="A62" s="144"/>
      <c r="B62" s="245"/>
      <c r="C62" s="246"/>
      <c r="D62" s="241" t="s">
        <v>210</v>
      </c>
      <c r="E62" s="242"/>
      <c r="F62" s="242"/>
      <c r="G62" s="242"/>
      <c r="H62" s="243"/>
      <c r="I62" s="247"/>
      <c r="J62" s="144"/>
      <c r="K62" s="144"/>
      <c r="L62" s="160"/>
    </row>
    <row r="63" spans="1:12" ht="13.9" customHeight="1">
      <c r="A63" s="144"/>
      <c r="B63" s="245"/>
      <c r="C63" s="246"/>
      <c r="D63" s="241" t="s">
        <v>165</v>
      </c>
      <c r="E63" s="242"/>
      <c r="F63" s="242"/>
      <c r="G63" s="242"/>
      <c r="H63" s="243"/>
      <c r="I63" s="247"/>
      <c r="J63" s="144"/>
      <c r="K63" s="144"/>
      <c r="L63" s="160"/>
    </row>
    <row r="64" spans="1:12" ht="13.9" customHeight="1">
      <c r="A64" s="144"/>
      <c r="B64" s="245"/>
      <c r="C64" s="246"/>
      <c r="D64" s="241" t="s">
        <v>211</v>
      </c>
      <c r="E64" s="242"/>
      <c r="F64" s="242"/>
      <c r="G64" s="242"/>
      <c r="H64" s="248"/>
      <c r="I64" s="247"/>
      <c r="J64" s="144"/>
      <c r="K64" s="144"/>
      <c r="L64" s="160"/>
    </row>
    <row r="65" spans="1:12" ht="13.9" customHeight="1">
      <c r="A65" s="144"/>
      <c r="B65" s="245"/>
      <c r="C65" s="246"/>
      <c r="D65" s="241" t="s">
        <v>212</v>
      </c>
      <c r="E65" s="242"/>
      <c r="F65" s="242"/>
      <c r="G65" s="242"/>
      <c r="H65" s="242"/>
      <c r="I65" s="247"/>
      <c r="J65" s="144"/>
      <c r="K65" s="144"/>
      <c r="L65" s="160"/>
    </row>
    <row r="66" spans="1:12" ht="18" customHeight="1">
      <c r="A66" s="144"/>
      <c r="B66" s="249"/>
      <c r="C66" s="250"/>
      <c r="D66" s="251"/>
      <c r="E66" s="252"/>
      <c r="F66" s="251"/>
      <c r="G66" s="251"/>
      <c r="H66" s="251"/>
      <c r="I66" s="250"/>
      <c r="J66" s="144"/>
      <c r="K66" s="144"/>
      <c r="L66" s="160"/>
    </row>
    <row r="67" spans="1:12" ht="16.899999999999999" customHeight="1">
      <c r="A67" s="144"/>
      <c r="B67" s="253" t="s">
        <v>166</v>
      </c>
      <c r="C67" s="240"/>
      <c r="D67" s="254"/>
      <c r="E67" s="254"/>
      <c r="F67" s="254"/>
      <c r="G67" s="254"/>
      <c r="H67" s="254"/>
      <c r="I67" s="240"/>
      <c r="J67" s="144"/>
      <c r="K67" s="144"/>
      <c r="L67" s="160"/>
    </row>
    <row r="68" spans="1:12" ht="16.899999999999999" customHeight="1">
      <c r="A68" s="144"/>
      <c r="B68" s="245" t="s">
        <v>167</v>
      </c>
      <c r="C68" s="240"/>
      <c r="D68" s="241" t="s">
        <v>213</v>
      </c>
      <c r="E68" s="241"/>
      <c r="F68" s="241"/>
      <c r="G68" s="241"/>
      <c r="H68" s="254"/>
      <c r="I68" s="240"/>
      <c r="J68" s="144"/>
      <c r="K68" s="144"/>
      <c r="L68" s="160"/>
    </row>
    <row r="69" spans="1:12" ht="15" customHeight="1">
      <c r="A69" s="255"/>
      <c r="B69" s="245"/>
      <c r="C69" s="246"/>
      <c r="D69" s="241" t="s">
        <v>214</v>
      </c>
      <c r="E69" s="241"/>
      <c r="F69" s="241"/>
      <c r="G69" s="241"/>
      <c r="H69" s="256"/>
      <c r="I69" s="246"/>
      <c r="J69" s="144"/>
      <c r="K69" s="144"/>
      <c r="L69" s="160"/>
    </row>
    <row r="70" spans="1:12" ht="15" customHeight="1">
      <c r="A70" s="169"/>
      <c r="B70" s="245" t="s">
        <v>168</v>
      </c>
      <c r="C70" s="246"/>
      <c r="D70" s="241" t="s">
        <v>215</v>
      </c>
      <c r="E70" s="241"/>
      <c r="F70" s="241"/>
      <c r="G70" s="241"/>
      <c r="H70" s="256"/>
      <c r="I70" s="246"/>
      <c r="J70" s="144"/>
      <c r="K70" s="144"/>
      <c r="L70" s="144"/>
    </row>
    <row r="71" spans="1:12" ht="15" customHeight="1">
      <c r="A71" s="169"/>
      <c r="B71" s="245"/>
      <c r="C71" s="246"/>
      <c r="D71" s="241" t="s">
        <v>216</v>
      </c>
      <c r="E71" s="241"/>
      <c r="F71" s="241"/>
      <c r="G71" s="241"/>
      <c r="H71" s="256"/>
      <c r="I71" s="246"/>
      <c r="J71" s="144"/>
      <c r="K71" s="144"/>
      <c r="L71" s="144"/>
    </row>
    <row r="72" spans="1:12" ht="15" customHeight="1">
      <c r="A72" s="169"/>
      <c r="B72" s="245" t="s">
        <v>169</v>
      </c>
      <c r="C72" s="246"/>
      <c r="D72" s="241" t="s">
        <v>170</v>
      </c>
      <c r="E72" s="241"/>
      <c r="F72" s="241"/>
      <c r="G72" s="241"/>
      <c r="H72" s="256"/>
      <c r="I72" s="246"/>
      <c r="J72" s="144"/>
      <c r="K72" s="144"/>
      <c r="L72" s="160"/>
    </row>
    <row r="73" spans="1:12" ht="15" customHeight="1">
      <c r="A73" s="169"/>
      <c r="B73" s="245" t="s">
        <v>171</v>
      </c>
      <c r="C73" s="246"/>
      <c r="D73" s="241" t="s">
        <v>172</v>
      </c>
      <c r="E73" s="241"/>
      <c r="F73" s="241"/>
      <c r="G73" s="241"/>
      <c r="H73" s="256"/>
      <c r="I73" s="246"/>
      <c r="J73" s="144"/>
      <c r="K73" s="144"/>
      <c r="L73" s="160"/>
    </row>
    <row r="74" spans="1:12" ht="15" customHeight="1">
      <c r="A74" s="169"/>
      <c r="B74" s="249" t="s">
        <v>173</v>
      </c>
      <c r="C74" s="250"/>
      <c r="D74" s="257" t="s">
        <v>172</v>
      </c>
      <c r="E74" s="257"/>
      <c r="F74" s="257"/>
      <c r="G74" s="257"/>
      <c r="H74" s="258"/>
      <c r="I74" s="250"/>
      <c r="J74" s="144"/>
      <c r="K74" s="144"/>
      <c r="L74" s="259"/>
    </row>
    <row r="75" spans="1:12" ht="15" customHeight="1">
      <c r="A75" s="169"/>
      <c r="B75" s="260" t="s">
        <v>174</v>
      </c>
      <c r="C75" s="261"/>
      <c r="D75" s="429" t="s">
        <v>175</v>
      </c>
      <c r="E75" s="430"/>
      <c r="F75" s="430"/>
      <c r="G75" s="430"/>
      <c r="H75" s="430"/>
      <c r="I75" s="431"/>
      <c r="J75" s="144"/>
      <c r="K75" s="144"/>
      <c r="L75" s="259"/>
    </row>
    <row r="76" spans="1:12" ht="15" customHeight="1">
      <c r="A76" s="169"/>
      <c r="B76" s="262" t="s">
        <v>176</v>
      </c>
      <c r="C76" s="250"/>
      <c r="D76" s="432"/>
      <c r="E76" s="433"/>
      <c r="F76" s="433"/>
      <c r="G76" s="433"/>
      <c r="H76" s="433"/>
      <c r="I76" s="434"/>
      <c r="J76" s="144"/>
      <c r="K76" s="144"/>
      <c r="L76" s="259"/>
    </row>
    <row r="77" spans="1:12" ht="27" customHeight="1">
      <c r="A77" s="144"/>
      <c r="B77" s="263" t="s">
        <v>177</v>
      </c>
      <c r="C77" s="250"/>
      <c r="D77" s="264" t="s">
        <v>217</v>
      </c>
      <c r="E77" s="264"/>
      <c r="F77" s="264"/>
      <c r="G77" s="264"/>
      <c r="H77" s="265"/>
      <c r="I77" s="266"/>
      <c r="J77" s="144"/>
      <c r="K77" s="144"/>
      <c r="L77" s="144"/>
    </row>
    <row r="78" spans="1:12" ht="18.75" customHeight="1">
      <c r="A78" s="144"/>
      <c r="B78" s="239" t="s">
        <v>178</v>
      </c>
      <c r="C78" s="295"/>
      <c r="D78" s="241" t="s">
        <v>218</v>
      </c>
      <c r="E78" s="241"/>
      <c r="F78" s="241"/>
      <c r="G78" s="241"/>
      <c r="H78" s="241"/>
      <c r="I78" s="295"/>
      <c r="J78" s="267"/>
      <c r="K78" s="144"/>
      <c r="L78" s="144"/>
    </row>
    <row r="79" spans="1:12" ht="14.25" customHeight="1">
      <c r="A79" s="144"/>
      <c r="B79" s="296"/>
      <c r="C79" s="297"/>
      <c r="D79" s="257" t="s">
        <v>219</v>
      </c>
      <c r="E79" s="257"/>
      <c r="F79" s="257"/>
      <c r="G79" s="257"/>
      <c r="H79" s="257"/>
      <c r="I79" s="297"/>
      <c r="J79" s="267"/>
      <c r="K79" s="144"/>
      <c r="L79" s="144"/>
    </row>
    <row r="80" spans="1:12" ht="16.899999999999999" customHeight="1">
      <c r="A80" s="144"/>
      <c r="B80" s="435" t="s">
        <v>179</v>
      </c>
      <c r="C80" s="268"/>
      <c r="D80" s="437" t="s">
        <v>180</v>
      </c>
      <c r="E80" s="430"/>
      <c r="F80" s="430"/>
      <c r="G80" s="430"/>
      <c r="H80" s="430"/>
      <c r="I80" s="431"/>
      <c r="J80" s="267"/>
      <c r="K80" s="144"/>
      <c r="L80" s="144"/>
    </row>
    <row r="81" spans="1:12" ht="19.149999999999999" customHeight="1">
      <c r="A81" s="144"/>
      <c r="B81" s="436"/>
      <c r="C81" s="269"/>
      <c r="D81" s="432"/>
      <c r="E81" s="433"/>
      <c r="F81" s="433"/>
      <c r="G81" s="433"/>
      <c r="H81" s="433"/>
      <c r="I81" s="434"/>
      <c r="J81" s="267"/>
      <c r="K81" s="144"/>
      <c r="L81" s="144"/>
    </row>
    <row r="82" spans="1:12" ht="16.899999999999999" customHeight="1">
      <c r="A82" s="144"/>
      <c r="B82" s="270" t="s">
        <v>181</v>
      </c>
      <c r="C82" s="271"/>
      <c r="D82" s="298" t="s">
        <v>220</v>
      </c>
      <c r="E82" s="299"/>
      <c r="F82" s="299"/>
      <c r="G82" s="299"/>
      <c r="H82" s="299"/>
      <c r="I82" s="300"/>
      <c r="J82" s="267"/>
      <c r="K82" s="144"/>
      <c r="L82" s="144"/>
    </row>
    <row r="83" spans="1:12" ht="16.899999999999999" customHeight="1">
      <c r="A83" s="144"/>
      <c r="B83" s="414" t="s">
        <v>182</v>
      </c>
      <c r="C83" s="240"/>
      <c r="D83" s="273" t="s">
        <v>183</v>
      </c>
      <c r="E83" s="417" t="s">
        <v>184</v>
      </c>
      <c r="F83" s="417"/>
      <c r="G83" s="417"/>
      <c r="H83" s="272"/>
      <c r="I83" s="271"/>
      <c r="J83" s="267"/>
      <c r="K83" s="144"/>
      <c r="L83" s="144"/>
    </row>
    <row r="84" spans="1:12" ht="16.899999999999999" customHeight="1">
      <c r="A84" s="144"/>
      <c r="B84" s="415"/>
      <c r="C84" s="240"/>
      <c r="D84" s="396">
        <v>600</v>
      </c>
      <c r="E84" s="418">
        <v>1710000</v>
      </c>
      <c r="F84" s="418"/>
      <c r="G84" s="418"/>
      <c r="H84" s="272"/>
      <c r="I84" s="271"/>
      <c r="J84" s="267"/>
      <c r="K84" s="144"/>
      <c r="L84" s="144"/>
    </row>
    <row r="85" spans="1:12" ht="16.899999999999999" customHeight="1">
      <c r="A85" s="144"/>
      <c r="B85" s="415"/>
      <c r="C85" s="240"/>
      <c r="D85" s="396">
        <v>1300</v>
      </c>
      <c r="E85" s="418">
        <v>1820000</v>
      </c>
      <c r="F85" s="419"/>
      <c r="G85" s="419"/>
      <c r="H85" s="272"/>
      <c r="I85" s="271"/>
      <c r="J85" s="267"/>
      <c r="K85" s="144"/>
      <c r="L85" s="144"/>
    </row>
    <row r="86" spans="1:12" ht="16.899999999999999" customHeight="1">
      <c r="A86" s="144"/>
      <c r="B86" s="415"/>
      <c r="C86" s="240"/>
      <c r="D86" s="396">
        <v>1700</v>
      </c>
      <c r="E86" s="418">
        <v>1548700</v>
      </c>
      <c r="F86" s="419"/>
      <c r="G86" s="419"/>
      <c r="H86" s="272"/>
      <c r="I86" s="271"/>
      <c r="J86" s="267"/>
      <c r="K86" s="144"/>
      <c r="L86" s="144"/>
    </row>
    <row r="87" spans="1:12" ht="16.899999999999999" customHeight="1">
      <c r="A87" s="144"/>
      <c r="B87" s="415"/>
      <c r="C87" s="240"/>
      <c r="D87" s="396">
        <v>2000</v>
      </c>
      <c r="E87" s="418">
        <v>1600000</v>
      </c>
      <c r="F87" s="419"/>
      <c r="G87" s="419"/>
      <c r="H87" s="272"/>
      <c r="I87" s="271"/>
      <c r="J87" s="267"/>
      <c r="K87" s="144"/>
      <c r="L87" s="144"/>
    </row>
    <row r="88" spans="1:12" ht="16.899999999999999" customHeight="1">
      <c r="A88" s="144"/>
      <c r="B88" s="415"/>
      <c r="C88" s="240"/>
      <c r="D88" s="396">
        <v>2300</v>
      </c>
      <c r="E88" s="418">
        <v>1560000</v>
      </c>
      <c r="F88" s="419"/>
      <c r="G88" s="419"/>
      <c r="H88" s="272"/>
      <c r="I88" s="271"/>
      <c r="J88" s="267"/>
      <c r="K88" s="144"/>
      <c r="L88" s="144"/>
    </row>
    <row r="89" spans="1:12" ht="16.899999999999999" customHeight="1">
      <c r="A89" s="144"/>
      <c r="B89" s="415"/>
      <c r="C89" s="240"/>
      <c r="D89" s="396">
        <v>2600</v>
      </c>
      <c r="E89" s="418">
        <v>1470000</v>
      </c>
      <c r="F89" s="419"/>
      <c r="G89" s="419"/>
      <c r="H89" s="272"/>
      <c r="I89" s="271"/>
      <c r="J89" s="267"/>
      <c r="K89" s="144"/>
      <c r="L89" s="144"/>
    </row>
    <row r="90" spans="1:12" ht="16.899999999999999" customHeight="1">
      <c r="A90" s="144"/>
      <c r="B90" s="415"/>
      <c r="C90" s="240"/>
      <c r="D90" s="396">
        <v>2800</v>
      </c>
      <c r="E90" s="418">
        <v>1498000</v>
      </c>
      <c r="F90" s="419"/>
      <c r="G90" s="419"/>
      <c r="H90" s="272"/>
      <c r="I90" s="271"/>
      <c r="J90" s="267"/>
      <c r="K90" s="144"/>
      <c r="L90" s="144"/>
    </row>
    <row r="91" spans="1:12" ht="16.899999999999999" customHeight="1">
      <c r="A91" s="144"/>
      <c r="B91" s="415"/>
      <c r="C91" s="240"/>
      <c r="D91" s="396">
        <v>3200</v>
      </c>
      <c r="E91" s="418">
        <v>1548000</v>
      </c>
      <c r="F91" s="419"/>
      <c r="G91" s="419"/>
      <c r="H91" s="272"/>
      <c r="I91" s="271"/>
      <c r="J91" s="267"/>
      <c r="K91" s="144"/>
      <c r="L91" s="144"/>
    </row>
    <row r="92" spans="1:12" ht="16.899999999999999" customHeight="1">
      <c r="A92" s="144"/>
      <c r="B92" s="416"/>
      <c r="C92" s="240"/>
      <c r="D92" s="408" t="s">
        <v>185</v>
      </c>
      <c r="E92" s="409"/>
      <c r="F92" s="409"/>
      <c r="G92" s="409"/>
      <c r="H92" s="409"/>
      <c r="I92" s="410"/>
      <c r="J92" s="267"/>
      <c r="K92" s="144"/>
      <c r="L92" s="144"/>
    </row>
    <row r="93" spans="1:12" ht="16.899999999999999" customHeight="1">
      <c r="A93" s="169"/>
      <c r="B93" s="301" t="s">
        <v>186</v>
      </c>
      <c r="C93" s="302"/>
      <c r="D93" s="303" t="s">
        <v>543</v>
      </c>
      <c r="E93" s="302"/>
      <c r="F93" s="302"/>
      <c r="G93" s="302"/>
      <c r="H93" s="304"/>
      <c r="I93" s="305"/>
      <c r="J93" s="144"/>
      <c r="K93" s="144"/>
      <c r="L93" s="160"/>
    </row>
    <row r="94" spans="1:12" ht="16.899999999999999" customHeight="1">
      <c r="A94" s="169"/>
      <c r="B94" s="306"/>
      <c r="C94" s="307"/>
      <c r="D94" s="308"/>
      <c r="E94" s="292"/>
      <c r="F94" s="292"/>
      <c r="G94" s="292"/>
      <c r="H94" s="309"/>
      <c r="I94" s="307"/>
      <c r="J94" s="144"/>
      <c r="K94" s="144"/>
      <c r="L94" s="160"/>
    </row>
    <row r="95" spans="1:12" ht="31.15" customHeight="1">
      <c r="A95" s="144"/>
      <c r="B95" s="274" t="s">
        <v>187</v>
      </c>
      <c r="C95" s="205"/>
      <c r="D95" s="190" t="s">
        <v>221</v>
      </c>
      <c r="E95" s="163"/>
      <c r="F95" s="163"/>
      <c r="G95" s="163"/>
      <c r="H95" s="163"/>
      <c r="I95" s="205"/>
      <c r="J95" s="144"/>
      <c r="K95" s="144"/>
      <c r="L95" s="144"/>
    </row>
    <row r="96" spans="1:12" ht="9.9499999999999993" customHeight="1">
      <c r="A96" s="144"/>
      <c r="B96" s="144"/>
      <c r="C96" s="144"/>
      <c r="D96" s="144"/>
      <c r="E96" s="144"/>
      <c r="F96" s="144"/>
      <c r="G96" s="144"/>
      <c r="H96" s="144"/>
      <c r="I96" s="144"/>
      <c r="J96" s="144"/>
      <c r="K96" s="144"/>
      <c r="L96" s="144"/>
    </row>
    <row r="97" spans="1:12" ht="5.25" customHeight="1" thickBot="1">
      <c r="A97" s="144"/>
      <c r="B97" s="144"/>
      <c r="C97" s="144"/>
      <c r="D97" s="144"/>
      <c r="E97" s="144"/>
      <c r="F97" s="144"/>
      <c r="G97" s="144"/>
      <c r="H97" s="144"/>
      <c r="I97" s="144"/>
      <c r="J97" s="144"/>
      <c r="K97" s="144"/>
      <c r="L97" s="144"/>
    </row>
    <row r="98" spans="1:12" ht="21.95" customHeight="1" thickBot="1">
      <c r="A98" s="411" t="s">
        <v>222</v>
      </c>
      <c r="B98" s="412"/>
      <c r="C98" s="412"/>
      <c r="D98" s="412"/>
      <c r="E98" s="412"/>
      <c r="F98" s="412"/>
      <c r="G98" s="412"/>
      <c r="H98" s="412"/>
      <c r="I98" s="412"/>
      <c r="J98" s="413"/>
      <c r="K98" s="144"/>
      <c r="L98" s="144"/>
    </row>
    <row r="99" spans="1:12" ht="12.95" customHeight="1">
      <c r="A99" s="144"/>
      <c r="B99" s="275" t="s">
        <v>106</v>
      </c>
      <c r="C99" s="276"/>
      <c r="D99" s="277" t="s">
        <v>188</v>
      </c>
      <c r="E99" s="278"/>
      <c r="F99" s="278"/>
      <c r="G99" s="278"/>
      <c r="H99" s="278"/>
      <c r="I99" s="279"/>
      <c r="J99" s="144"/>
      <c r="K99" s="144"/>
      <c r="L99" s="144"/>
    </row>
    <row r="100" spans="1:12" ht="12" customHeight="1">
      <c r="A100" s="144"/>
      <c r="B100" s="280" t="s">
        <v>0</v>
      </c>
      <c r="C100" s="276"/>
      <c r="D100" s="281" t="s">
        <v>189</v>
      </c>
      <c r="E100" s="282"/>
      <c r="F100" s="282"/>
      <c r="G100" s="282"/>
      <c r="H100" s="282"/>
      <c r="I100" s="182"/>
      <c r="J100" s="144"/>
      <c r="K100" s="144"/>
      <c r="L100" s="144"/>
    </row>
    <row r="101" spans="1:12" ht="12" customHeight="1">
      <c r="A101" s="144"/>
      <c r="B101" s="280" t="s">
        <v>2</v>
      </c>
      <c r="C101" s="276"/>
      <c r="D101" s="281" t="s">
        <v>223</v>
      </c>
      <c r="E101" s="282"/>
      <c r="F101" s="282"/>
      <c r="G101" s="282"/>
      <c r="H101" s="282"/>
      <c r="I101" s="182"/>
      <c r="J101" s="144"/>
      <c r="K101" s="144"/>
      <c r="L101" s="144"/>
    </row>
    <row r="102" spans="1:12" ht="12" customHeight="1">
      <c r="A102" s="144"/>
      <c r="B102" s="280" t="s">
        <v>190</v>
      </c>
      <c r="C102" s="276"/>
      <c r="D102" s="281" t="s">
        <v>191</v>
      </c>
      <c r="E102" s="282"/>
      <c r="F102" s="282"/>
      <c r="G102" s="282"/>
      <c r="H102" s="282"/>
      <c r="I102" s="182"/>
      <c r="J102" s="144"/>
      <c r="K102" s="144"/>
      <c r="L102" s="144"/>
    </row>
    <row r="103" spans="1:12" ht="12" customHeight="1">
      <c r="A103" s="144"/>
      <c r="B103" s="280" t="s">
        <v>192</v>
      </c>
      <c r="C103" s="276"/>
      <c r="D103" s="281" t="s">
        <v>191</v>
      </c>
      <c r="E103" s="282"/>
      <c r="F103" s="282"/>
      <c r="G103" s="282"/>
      <c r="H103" s="282"/>
      <c r="I103" s="182"/>
      <c r="J103" s="144"/>
      <c r="K103" s="144"/>
      <c r="L103" s="144"/>
    </row>
    <row r="104" spans="1:12" ht="12" customHeight="1">
      <c r="A104" s="144"/>
      <c r="B104" s="280" t="s">
        <v>193</v>
      </c>
      <c r="C104" s="276"/>
      <c r="D104" s="281" t="s">
        <v>194</v>
      </c>
      <c r="E104" s="282"/>
      <c r="F104" s="282"/>
      <c r="G104" s="282"/>
      <c r="H104" s="282"/>
      <c r="I104" s="182"/>
      <c r="J104" s="144"/>
      <c r="K104" s="144"/>
      <c r="L104" s="144"/>
    </row>
    <row r="105" spans="1:12" ht="12" customHeight="1">
      <c r="A105" s="144"/>
      <c r="B105" s="283" t="s">
        <v>195</v>
      </c>
      <c r="C105" s="276"/>
      <c r="D105" s="284" t="s">
        <v>196</v>
      </c>
      <c r="E105" s="285"/>
      <c r="F105" s="285"/>
      <c r="G105" s="285"/>
      <c r="H105" s="285"/>
      <c r="I105" s="165"/>
      <c r="J105" s="144"/>
      <c r="K105" s="144"/>
      <c r="L105" s="144"/>
    </row>
    <row r="106" spans="1:12" ht="7.9" customHeight="1">
      <c r="A106" s="144"/>
      <c r="B106" s="144"/>
      <c r="C106" s="144"/>
      <c r="D106" s="144"/>
      <c r="E106" s="144"/>
      <c r="F106" s="144"/>
      <c r="G106" s="144"/>
      <c r="H106" s="144"/>
      <c r="I106" s="144"/>
      <c r="J106" s="144"/>
      <c r="K106" s="144"/>
      <c r="L106" s="144"/>
    </row>
    <row r="107" spans="1:12">
      <c r="A107" s="286"/>
      <c r="B107" s="144"/>
    </row>
    <row r="110" spans="1:12">
      <c r="A110" s="286"/>
      <c r="B110" s="286" t="s">
        <v>46</v>
      </c>
      <c r="C110" s="286"/>
      <c r="D110" s="286"/>
      <c r="E110" s="286"/>
      <c r="F110" s="286"/>
      <c r="G110" s="286"/>
      <c r="H110" s="287"/>
      <c r="I110" s="286"/>
      <c r="J110" s="286"/>
      <c r="K110" s="286"/>
      <c r="L110" s="288"/>
    </row>
    <row r="111" spans="1:12">
      <c r="A111" s="286"/>
      <c r="B111" s="286"/>
      <c r="C111" s="286"/>
      <c r="D111" s="286"/>
      <c r="E111" s="286"/>
      <c r="F111" s="286"/>
      <c r="G111" s="286"/>
      <c r="H111" s="287"/>
      <c r="I111" s="286"/>
      <c r="J111" s="286"/>
      <c r="K111" s="286"/>
      <c r="L111" s="288"/>
    </row>
    <row r="112" spans="1:12">
      <c r="A112" s="286"/>
      <c r="B112" s="286"/>
      <c r="C112" s="286"/>
      <c r="D112" s="286"/>
      <c r="E112" s="286"/>
      <c r="F112" s="286"/>
      <c r="G112" s="286"/>
      <c r="H112" s="287"/>
      <c r="I112" s="286"/>
      <c r="J112" s="286"/>
      <c r="K112" s="286"/>
      <c r="L112" s="288"/>
    </row>
    <row r="113" spans="1:12">
      <c r="A113" s="286"/>
      <c r="B113" s="286"/>
      <c r="C113" s="286"/>
      <c r="D113" s="286"/>
      <c r="E113" s="286"/>
      <c r="F113" s="286"/>
      <c r="G113" s="286"/>
      <c r="H113" s="287"/>
      <c r="I113" s="286"/>
      <c r="J113" s="286"/>
      <c r="K113" s="286"/>
      <c r="L113" s="288"/>
    </row>
    <row r="114" spans="1:12">
      <c r="A114" s="286"/>
      <c r="B114" s="286"/>
      <c r="C114" s="286"/>
      <c r="D114" s="286"/>
      <c r="E114" s="286"/>
      <c r="F114" s="286"/>
      <c r="G114" s="286"/>
      <c r="H114" s="286"/>
      <c r="I114" s="286"/>
      <c r="J114" s="286"/>
      <c r="K114" s="286"/>
      <c r="L114" s="288"/>
    </row>
    <row r="115" spans="1:12">
      <c r="A115" s="286"/>
      <c r="B115" s="286"/>
      <c r="C115" s="286"/>
      <c r="D115" s="286"/>
      <c r="E115" s="286"/>
      <c r="F115" s="286"/>
      <c r="G115" s="286"/>
      <c r="H115" s="287"/>
      <c r="I115" s="286"/>
      <c r="J115" s="286"/>
      <c r="K115" s="286"/>
      <c r="L115" s="288"/>
    </row>
    <row r="116" spans="1:12">
      <c r="A116" s="286"/>
      <c r="B116" s="286"/>
      <c r="C116" s="286"/>
      <c r="D116" s="286"/>
      <c r="E116" s="286"/>
      <c r="F116" s="286"/>
      <c r="G116" s="286"/>
      <c r="H116" s="287"/>
      <c r="I116" s="286"/>
      <c r="J116" s="286"/>
      <c r="K116" s="286"/>
      <c r="L116" s="288"/>
    </row>
    <row r="117" spans="1:12">
      <c r="A117" s="286"/>
      <c r="B117" s="286"/>
      <c r="C117" s="286"/>
      <c r="D117" s="286"/>
      <c r="E117" s="286"/>
      <c r="F117" s="286"/>
      <c r="G117" s="286"/>
      <c r="H117" s="287"/>
      <c r="I117" s="286"/>
      <c r="J117" s="286"/>
      <c r="K117" s="286"/>
      <c r="L117" s="288"/>
    </row>
    <row r="118" spans="1:12">
      <c r="A118" s="286"/>
      <c r="B118" s="286"/>
      <c r="C118" s="286"/>
      <c r="D118" s="286"/>
      <c r="E118" s="286"/>
      <c r="F118" s="286"/>
      <c r="G118" s="286"/>
      <c r="H118" s="287"/>
      <c r="I118" s="286"/>
      <c r="J118" s="286"/>
      <c r="K118" s="286"/>
      <c r="L118" s="288"/>
    </row>
    <row r="119" spans="1:12">
      <c r="A119" s="286"/>
      <c r="B119" s="286"/>
      <c r="C119" s="286"/>
      <c r="D119" s="286"/>
      <c r="E119" s="286"/>
      <c r="F119" s="286"/>
      <c r="G119" s="286"/>
      <c r="H119" s="287"/>
      <c r="I119" s="286"/>
      <c r="J119" s="286"/>
      <c r="K119" s="286"/>
      <c r="L119" s="288"/>
    </row>
    <row r="120" spans="1:12">
      <c r="A120" s="286"/>
      <c r="B120" s="286"/>
      <c r="C120" s="286"/>
      <c r="D120" s="286"/>
      <c r="E120" s="286"/>
      <c r="F120" s="286"/>
      <c r="G120" s="286"/>
      <c r="H120" s="287"/>
      <c r="I120" s="286"/>
      <c r="J120" s="286"/>
      <c r="K120" s="286"/>
      <c r="L120" s="288"/>
    </row>
    <row r="121" spans="1:12">
      <c r="A121" s="286"/>
      <c r="B121" s="286"/>
      <c r="C121" s="286"/>
      <c r="D121" s="286"/>
      <c r="E121" s="286"/>
      <c r="F121" s="286"/>
      <c r="G121" s="286"/>
      <c r="H121" s="287"/>
      <c r="I121" s="286"/>
      <c r="J121" s="286"/>
      <c r="K121" s="286"/>
      <c r="L121" s="288"/>
    </row>
    <row r="122" spans="1:12">
      <c r="A122" s="286"/>
      <c r="B122" s="286"/>
      <c r="C122" s="286"/>
      <c r="D122" s="286"/>
      <c r="E122" s="286"/>
      <c r="F122" s="286"/>
      <c r="G122" s="286"/>
      <c r="H122" s="287"/>
      <c r="I122" s="286"/>
      <c r="J122" s="286"/>
      <c r="K122" s="286"/>
      <c r="L122" s="288"/>
    </row>
    <row r="123" spans="1:12">
      <c r="A123" s="286"/>
      <c r="B123" s="286"/>
      <c r="C123" s="286"/>
      <c r="D123" s="286"/>
      <c r="E123" s="286"/>
      <c r="F123" s="286"/>
      <c r="G123" s="286"/>
      <c r="H123" s="287"/>
      <c r="I123" s="286"/>
      <c r="J123" s="286"/>
      <c r="K123" s="286"/>
      <c r="L123" s="288"/>
    </row>
    <row r="124" spans="1:12">
      <c r="A124" s="286"/>
      <c r="B124" s="286"/>
      <c r="C124" s="286"/>
      <c r="D124" s="286"/>
      <c r="E124" s="286"/>
      <c r="F124" s="286"/>
      <c r="G124" s="286"/>
      <c r="H124" s="287"/>
      <c r="I124" s="286"/>
      <c r="J124" s="286"/>
      <c r="K124" s="286"/>
      <c r="L124" s="288"/>
    </row>
    <row r="125" spans="1:12">
      <c r="A125" s="286"/>
      <c r="B125" s="286"/>
      <c r="C125" s="286"/>
      <c r="D125" s="286"/>
      <c r="E125" s="286"/>
      <c r="F125" s="286"/>
      <c r="G125" s="286"/>
      <c r="H125" s="287"/>
      <c r="I125" s="286"/>
      <c r="J125" s="286"/>
      <c r="K125" s="286"/>
      <c r="L125" s="288"/>
    </row>
    <row r="126" spans="1:12">
      <c r="A126" s="286"/>
      <c r="B126" s="286"/>
      <c r="C126" s="286"/>
      <c r="D126" s="286"/>
      <c r="E126" s="286"/>
      <c r="F126" s="286"/>
      <c r="G126" s="286"/>
      <c r="H126" s="287"/>
      <c r="I126" s="286"/>
      <c r="J126" s="286"/>
      <c r="K126" s="286"/>
      <c r="L126" s="288"/>
    </row>
    <row r="127" spans="1:12">
      <c r="A127" s="286"/>
      <c r="B127" s="286"/>
      <c r="C127" s="286"/>
      <c r="D127" s="286"/>
      <c r="E127" s="286"/>
      <c r="F127" s="286"/>
      <c r="G127" s="286"/>
      <c r="H127" s="287"/>
      <c r="I127" s="286"/>
      <c r="J127" s="286"/>
      <c r="K127" s="286"/>
      <c r="L127" s="288"/>
    </row>
    <row r="128" spans="1:12">
      <c r="A128" s="286"/>
      <c r="B128" s="286"/>
      <c r="C128" s="286"/>
      <c r="D128" s="286"/>
      <c r="E128" s="286"/>
      <c r="F128" s="286"/>
      <c r="G128" s="286"/>
      <c r="H128" s="287"/>
      <c r="I128" s="286"/>
      <c r="J128" s="286"/>
      <c r="K128" s="286"/>
      <c r="L128" s="288"/>
    </row>
    <row r="129" spans="1:12">
      <c r="A129" s="286"/>
      <c r="B129" s="286"/>
      <c r="C129" s="286"/>
      <c r="D129" s="286"/>
      <c r="E129" s="286"/>
      <c r="F129" s="286"/>
      <c r="G129" s="286"/>
      <c r="H129" s="287"/>
      <c r="I129" s="286"/>
      <c r="J129" s="286"/>
      <c r="K129" s="286"/>
      <c r="L129" s="288"/>
    </row>
    <row r="130" spans="1:12">
      <c r="A130" s="286"/>
      <c r="B130" s="286"/>
      <c r="C130" s="286"/>
      <c r="D130" s="286"/>
      <c r="E130" s="286"/>
      <c r="F130" s="286"/>
      <c r="G130" s="286"/>
      <c r="H130" s="287"/>
      <c r="I130" s="286"/>
      <c r="J130" s="286"/>
      <c r="K130" s="286"/>
      <c r="L130" s="288"/>
    </row>
    <row r="131" spans="1:12">
      <c r="A131" s="286"/>
      <c r="B131" s="286"/>
      <c r="C131" s="286"/>
      <c r="D131" s="286"/>
      <c r="E131" s="286"/>
      <c r="F131" s="286"/>
      <c r="G131" s="286"/>
      <c r="H131" s="287"/>
      <c r="I131" s="286"/>
      <c r="J131" s="286"/>
      <c r="K131" s="286"/>
      <c r="L131" s="288"/>
    </row>
    <row r="132" spans="1:12">
      <c r="A132" s="286"/>
      <c r="B132" s="286"/>
      <c r="C132" s="286"/>
      <c r="D132" s="286"/>
      <c r="E132" s="286"/>
      <c r="F132" s="286"/>
      <c r="G132" s="286"/>
      <c r="H132" s="287"/>
      <c r="I132" s="286"/>
      <c r="J132" s="286"/>
      <c r="K132" s="286"/>
      <c r="L132" s="288"/>
    </row>
    <row r="133" spans="1:12">
      <c r="A133" s="286"/>
      <c r="B133" s="286"/>
      <c r="C133" s="286"/>
      <c r="D133" s="286"/>
      <c r="E133" s="286"/>
      <c r="F133" s="286"/>
      <c r="G133" s="286"/>
      <c r="H133" s="287"/>
      <c r="I133" s="286"/>
      <c r="J133" s="286"/>
      <c r="K133" s="286"/>
      <c r="L133" s="288"/>
    </row>
    <row r="134" spans="1:12">
      <c r="A134" s="286"/>
      <c r="B134" s="286"/>
      <c r="C134" s="286"/>
      <c r="D134" s="286"/>
      <c r="E134" s="286"/>
      <c r="F134" s="286"/>
      <c r="G134" s="286"/>
      <c r="H134" s="287"/>
      <c r="I134" s="286"/>
      <c r="J134" s="286"/>
      <c r="K134" s="286"/>
      <c r="L134" s="288"/>
    </row>
    <row r="135" spans="1:12">
      <c r="A135" s="286"/>
      <c r="B135" s="286"/>
      <c r="C135" s="286"/>
      <c r="D135" s="286"/>
      <c r="E135" s="286"/>
      <c r="F135" s="286"/>
      <c r="G135" s="286"/>
      <c r="H135" s="287"/>
      <c r="I135" s="286"/>
      <c r="J135" s="286"/>
      <c r="K135" s="286"/>
      <c r="L135" s="288"/>
    </row>
    <row r="136" spans="1:12">
      <c r="A136" s="286"/>
      <c r="B136" s="286"/>
      <c r="C136" s="286"/>
      <c r="D136" s="286"/>
      <c r="E136" s="286"/>
      <c r="F136" s="286"/>
      <c r="G136" s="286"/>
      <c r="H136" s="287"/>
      <c r="I136" s="286"/>
      <c r="J136" s="286"/>
      <c r="K136" s="286"/>
      <c r="L136" s="288"/>
    </row>
    <row r="137" spans="1:12">
      <c r="A137" s="286"/>
      <c r="B137" s="286"/>
      <c r="C137" s="286"/>
      <c r="D137" s="286"/>
      <c r="E137" s="286"/>
      <c r="F137" s="286"/>
      <c r="G137" s="286"/>
      <c r="H137" s="287"/>
      <c r="I137" s="286"/>
      <c r="J137" s="286"/>
      <c r="K137" s="286"/>
      <c r="L137" s="288"/>
    </row>
    <row r="138" spans="1:12">
      <c r="A138" s="286"/>
      <c r="B138" s="286"/>
      <c r="C138" s="286"/>
      <c r="D138" s="286"/>
      <c r="E138" s="286"/>
      <c r="F138" s="286"/>
      <c r="G138" s="286"/>
      <c r="H138" s="287"/>
      <c r="I138" s="286"/>
      <c r="J138" s="286"/>
      <c r="K138" s="286"/>
      <c r="L138" s="288"/>
    </row>
    <row r="139" spans="1:12">
      <c r="A139" s="286"/>
      <c r="B139" s="286"/>
      <c r="C139" s="286"/>
      <c r="D139" s="286"/>
      <c r="E139" s="286"/>
      <c r="F139" s="286"/>
      <c r="G139" s="286"/>
      <c r="H139" s="287"/>
      <c r="I139" s="286"/>
      <c r="J139" s="286"/>
      <c r="K139" s="286"/>
      <c r="L139" s="288"/>
    </row>
    <row r="140" spans="1:12">
      <c r="A140" s="286"/>
      <c r="B140" s="286"/>
      <c r="C140" s="286"/>
      <c r="D140" s="286"/>
      <c r="E140" s="286"/>
      <c r="F140" s="286"/>
      <c r="G140" s="286"/>
      <c r="H140" s="287"/>
      <c r="I140" s="286"/>
      <c r="J140" s="286"/>
      <c r="K140" s="286"/>
      <c r="L140" s="288"/>
    </row>
    <row r="141" spans="1:12">
      <c r="A141" s="286"/>
      <c r="B141" s="286"/>
      <c r="C141" s="286"/>
      <c r="D141" s="286"/>
      <c r="E141" s="286"/>
      <c r="F141" s="286"/>
      <c r="G141" s="286"/>
      <c r="H141" s="287"/>
      <c r="I141" s="286"/>
      <c r="J141" s="286"/>
      <c r="K141" s="286"/>
      <c r="L141" s="288"/>
    </row>
    <row r="142" spans="1:12">
      <c r="A142" s="286"/>
      <c r="B142" s="286"/>
      <c r="C142" s="286"/>
      <c r="D142" s="286"/>
      <c r="E142" s="286"/>
      <c r="F142" s="286"/>
      <c r="G142" s="286"/>
      <c r="H142" s="287"/>
      <c r="I142" s="286"/>
      <c r="J142" s="286"/>
      <c r="K142" s="286"/>
      <c r="L142" s="288"/>
    </row>
    <row r="143" spans="1:12">
      <c r="A143" s="286"/>
      <c r="B143" s="286"/>
      <c r="C143" s="286"/>
      <c r="D143" s="286"/>
      <c r="E143" s="286"/>
      <c r="F143" s="286"/>
      <c r="G143" s="286"/>
      <c r="H143" s="287"/>
      <c r="I143" s="286"/>
      <c r="J143" s="286"/>
      <c r="K143" s="286"/>
      <c r="L143" s="288"/>
    </row>
    <row r="144" spans="1:12">
      <c r="A144" s="286"/>
      <c r="B144" s="286"/>
      <c r="C144" s="286"/>
      <c r="D144" s="286"/>
      <c r="E144" s="286"/>
      <c r="F144" s="286"/>
      <c r="G144" s="286"/>
      <c r="H144" s="287"/>
      <c r="I144" s="286"/>
      <c r="J144" s="286"/>
      <c r="K144" s="286"/>
      <c r="L144" s="288"/>
    </row>
    <row r="145" spans="1:12">
      <c r="A145" s="286"/>
      <c r="B145" s="286"/>
      <c r="C145" s="286"/>
      <c r="D145" s="286"/>
      <c r="E145" s="286"/>
      <c r="F145" s="286"/>
      <c r="G145" s="286"/>
      <c r="H145" s="287"/>
      <c r="I145" s="286"/>
      <c r="J145" s="286"/>
      <c r="K145" s="286"/>
      <c r="L145" s="288"/>
    </row>
    <row r="146" spans="1:12">
      <c r="A146" s="286"/>
      <c r="B146" s="286"/>
      <c r="C146" s="286"/>
      <c r="D146" s="286"/>
      <c r="E146" s="286"/>
      <c r="F146" s="286"/>
      <c r="G146" s="286"/>
      <c r="H146" s="287"/>
      <c r="I146" s="286"/>
      <c r="J146" s="286"/>
      <c r="K146" s="286"/>
      <c r="L146" s="288"/>
    </row>
    <row r="147" spans="1:12">
      <c r="A147" s="286"/>
      <c r="B147" s="286"/>
      <c r="C147" s="286"/>
      <c r="D147" s="286"/>
      <c r="E147" s="286"/>
      <c r="F147" s="286"/>
      <c r="G147" s="286"/>
      <c r="H147" s="287"/>
      <c r="I147" s="286"/>
      <c r="J147" s="286"/>
      <c r="K147" s="286"/>
      <c r="L147" s="288"/>
    </row>
    <row r="148" spans="1:12">
      <c r="A148" s="286"/>
      <c r="B148" s="286"/>
      <c r="C148" s="286"/>
      <c r="D148" s="286"/>
      <c r="E148" s="286"/>
      <c r="F148" s="286"/>
      <c r="G148" s="286"/>
      <c r="H148" s="287"/>
      <c r="I148" s="286"/>
      <c r="J148" s="286"/>
      <c r="K148" s="286"/>
      <c r="L148" s="288"/>
    </row>
    <row r="149" spans="1:12">
      <c r="A149" s="286"/>
      <c r="B149" s="286"/>
      <c r="C149" s="286"/>
      <c r="D149" s="286"/>
      <c r="E149" s="286"/>
      <c r="F149" s="286"/>
      <c r="G149" s="286"/>
      <c r="H149" s="287"/>
      <c r="I149" s="286"/>
      <c r="J149" s="286"/>
      <c r="K149" s="286"/>
      <c r="L149" s="288"/>
    </row>
    <row r="150" spans="1:12">
      <c r="A150" s="286"/>
      <c r="B150" s="286"/>
      <c r="C150" s="286"/>
      <c r="D150" s="286"/>
      <c r="E150" s="286"/>
      <c r="F150" s="286"/>
      <c r="G150" s="286"/>
      <c r="H150" s="287"/>
      <c r="I150" s="286"/>
      <c r="J150" s="286"/>
      <c r="K150" s="286"/>
      <c r="L150" s="288"/>
    </row>
    <row r="151" spans="1:12">
      <c r="A151" s="286"/>
      <c r="B151" s="286"/>
      <c r="C151" s="286"/>
      <c r="D151" s="286"/>
      <c r="E151" s="286"/>
      <c r="F151" s="286"/>
      <c r="G151" s="286"/>
      <c r="H151" s="287"/>
      <c r="I151" s="286"/>
      <c r="J151" s="286"/>
      <c r="K151" s="286"/>
      <c r="L151" s="288"/>
    </row>
    <row r="152" spans="1:12">
      <c r="A152" s="286"/>
      <c r="B152" s="286"/>
      <c r="C152" s="286"/>
      <c r="D152" s="286"/>
      <c r="E152" s="286"/>
      <c r="F152" s="286"/>
      <c r="G152" s="286"/>
      <c r="H152" s="287"/>
      <c r="I152" s="286"/>
      <c r="J152" s="286"/>
      <c r="K152" s="286"/>
      <c r="L152" s="288"/>
    </row>
    <row r="153" spans="1:12">
      <c r="A153" s="286"/>
      <c r="B153" s="286"/>
      <c r="C153" s="286"/>
      <c r="D153" s="286"/>
      <c r="E153" s="286"/>
      <c r="F153" s="286"/>
      <c r="G153" s="286"/>
      <c r="H153" s="287"/>
      <c r="I153" s="286"/>
      <c r="J153" s="286"/>
      <c r="K153" s="286"/>
      <c r="L153" s="288"/>
    </row>
    <row r="154" spans="1:12">
      <c r="A154" s="286"/>
      <c r="B154" s="286"/>
      <c r="C154" s="286"/>
      <c r="D154" s="286"/>
      <c r="E154" s="286"/>
      <c r="F154" s="286"/>
      <c r="G154" s="286"/>
      <c r="H154" s="287"/>
      <c r="I154" s="286"/>
      <c r="J154" s="286"/>
      <c r="K154" s="286"/>
      <c r="L154" s="288"/>
    </row>
    <row r="155" spans="1:12">
      <c r="A155" s="286"/>
      <c r="B155" s="286"/>
      <c r="C155" s="286"/>
      <c r="D155" s="286"/>
      <c r="E155" s="286"/>
      <c r="F155" s="286"/>
      <c r="G155" s="286"/>
      <c r="H155" s="287"/>
      <c r="I155" s="286"/>
      <c r="J155" s="286"/>
      <c r="K155" s="286"/>
      <c r="L155" s="288"/>
    </row>
    <row r="156" spans="1:12">
      <c r="A156" s="286"/>
      <c r="B156" s="286"/>
      <c r="C156" s="286"/>
      <c r="D156" s="286"/>
      <c r="E156" s="286"/>
      <c r="F156" s="286"/>
      <c r="G156" s="286"/>
      <c r="H156" s="287"/>
      <c r="I156" s="286"/>
      <c r="J156" s="286"/>
      <c r="K156" s="286"/>
      <c r="L156" s="288"/>
    </row>
    <row r="157" spans="1:12">
      <c r="A157" s="286"/>
      <c r="B157" s="286"/>
      <c r="C157" s="286"/>
      <c r="D157" s="286"/>
      <c r="E157" s="286"/>
      <c r="F157" s="286"/>
      <c r="G157" s="286"/>
      <c r="H157" s="287"/>
      <c r="I157" s="286"/>
      <c r="J157" s="286"/>
      <c r="K157" s="286"/>
      <c r="L157" s="288"/>
    </row>
    <row r="158" spans="1:12">
      <c r="A158" s="286"/>
      <c r="B158" s="286"/>
      <c r="C158" s="286"/>
      <c r="D158" s="286"/>
      <c r="E158" s="286"/>
      <c r="F158" s="286"/>
      <c r="G158" s="286"/>
      <c r="H158" s="287"/>
    </row>
    <row r="159" spans="1:12">
      <c r="A159" s="286"/>
      <c r="B159" s="286"/>
      <c r="C159" s="286"/>
      <c r="D159" s="286"/>
      <c r="E159" s="286"/>
      <c r="F159" s="286"/>
      <c r="G159" s="286"/>
      <c r="H159" s="287"/>
    </row>
  </sheetData>
  <mergeCells count="18">
    <mergeCell ref="D22:G22"/>
    <mergeCell ref="D26:G26"/>
    <mergeCell ref="B47:I47"/>
    <mergeCell ref="D75:I76"/>
    <mergeCell ref="B80:B81"/>
    <mergeCell ref="D80:I81"/>
    <mergeCell ref="D92:I92"/>
    <mergeCell ref="A98:J98"/>
    <mergeCell ref="B83:B92"/>
    <mergeCell ref="E83:G83"/>
    <mergeCell ref="E84:G84"/>
    <mergeCell ref="E85:G85"/>
    <mergeCell ref="E86:G86"/>
    <mergeCell ref="E87:G87"/>
    <mergeCell ref="E88:G88"/>
    <mergeCell ref="E89:G89"/>
    <mergeCell ref="E90:G90"/>
    <mergeCell ref="E91:G91"/>
  </mergeCells>
  <pageMargins left="0.45" right="0.45" top="0.5" bottom="0.75" header="0.3" footer="0.3"/>
  <pageSetup scale="80" orientation="portrait" r:id="rId1"/>
  <headerFooter>
    <oddFooter>&amp;L&amp;"Arial,Italic"&amp;9Division of School Business
NC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workbookViewId="0">
      <selection activeCell="B27" sqref="B27"/>
    </sheetView>
  </sheetViews>
  <sheetFormatPr defaultRowHeight="12.75"/>
  <cols>
    <col min="1" max="1" width="2.7109375" customWidth="1"/>
    <col min="2" max="2" width="5" customWidth="1"/>
    <col min="3" max="3" width="47.42578125" customWidth="1"/>
    <col min="4" max="4" width="19.140625" style="3" bestFit="1" customWidth="1"/>
    <col min="5" max="5" width="18.140625" bestFit="1" customWidth="1"/>
    <col min="6" max="6" width="8.5703125" style="23" bestFit="1" customWidth="1"/>
    <col min="7" max="7" width="8.42578125" customWidth="1"/>
    <col min="8" max="8" width="16.42578125" bestFit="1" customWidth="1"/>
  </cols>
  <sheetData>
    <row r="1" spans="1:7" ht="18.75">
      <c r="A1" s="120" t="s">
        <v>23</v>
      </c>
      <c r="B1" s="21"/>
      <c r="F1" s="22"/>
    </row>
    <row r="2" spans="1:7" ht="18.75">
      <c r="A2" s="120" t="s">
        <v>224</v>
      </c>
      <c r="C2" s="21"/>
      <c r="F2" s="22"/>
    </row>
    <row r="3" spans="1:7" ht="10.5" customHeight="1">
      <c r="C3" s="21"/>
      <c r="F3" s="22"/>
    </row>
    <row r="4" spans="1:7" ht="32.25">
      <c r="A4" s="120" t="s">
        <v>24</v>
      </c>
      <c r="B4" s="21"/>
      <c r="D4" s="139" t="s">
        <v>101</v>
      </c>
      <c r="E4" s="26" t="s">
        <v>199</v>
      </c>
      <c r="F4" s="22"/>
    </row>
    <row r="5" spans="1:7" ht="15.75">
      <c r="B5" s="4" t="s">
        <v>6</v>
      </c>
      <c r="D5"/>
      <c r="E5" s="23"/>
      <c r="F5"/>
    </row>
    <row r="6" spans="1:7" ht="15.75">
      <c r="C6" s="6" t="s">
        <v>1</v>
      </c>
      <c r="D6" s="7" t="s">
        <v>533</v>
      </c>
      <c r="E6" s="9">
        <v>93101322</v>
      </c>
      <c r="F6"/>
    </row>
    <row r="7" spans="1:7" ht="15.75">
      <c r="C7" s="6" t="s">
        <v>3</v>
      </c>
      <c r="D7" s="7" t="s">
        <v>528</v>
      </c>
      <c r="E7" s="7">
        <v>10135296</v>
      </c>
      <c r="F7"/>
    </row>
    <row r="8" spans="1:7" ht="15.75">
      <c r="C8" s="6" t="s">
        <v>4</v>
      </c>
      <c r="D8" s="7" t="s">
        <v>529</v>
      </c>
      <c r="E8" s="7">
        <v>6038423</v>
      </c>
      <c r="F8"/>
    </row>
    <row r="9" spans="1:7" ht="15.75">
      <c r="C9" s="6" t="s">
        <v>7</v>
      </c>
      <c r="D9" s="7" t="s">
        <v>534</v>
      </c>
      <c r="E9" s="8">
        <v>9179182</v>
      </c>
      <c r="F9"/>
    </row>
    <row r="10" spans="1:7" ht="15.75">
      <c r="B10" s="4" t="s">
        <v>8</v>
      </c>
      <c r="D10"/>
      <c r="E10" s="9">
        <f>SUM(E6:E9)</f>
        <v>118454223</v>
      </c>
      <c r="F10"/>
    </row>
    <row r="11" spans="1:7" ht="8.25" customHeight="1">
      <c r="C11" s="6"/>
      <c r="D11"/>
      <c r="E11" s="7"/>
      <c r="F11"/>
    </row>
    <row r="12" spans="1:7" ht="15.75">
      <c r="B12" s="4" t="s">
        <v>50</v>
      </c>
      <c r="D12"/>
      <c r="E12" s="5"/>
      <c r="F12"/>
    </row>
    <row r="13" spans="1:7" ht="15.75">
      <c r="C13" s="6" t="s">
        <v>2</v>
      </c>
      <c r="D13"/>
      <c r="E13" s="9">
        <v>8204855</v>
      </c>
      <c r="F13"/>
      <c r="G13" s="2"/>
    </row>
    <row r="14" spans="1:7" ht="15.75">
      <c r="C14" s="6" t="s">
        <v>0</v>
      </c>
      <c r="D14"/>
      <c r="E14" s="10">
        <v>1047496</v>
      </c>
      <c r="F14"/>
      <c r="G14" s="2"/>
    </row>
    <row r="15" spans="1:7" ht="15.75">
      <c r="C15" s="6" t="s">
        <v>544</v>
      </c>
      <c r="D15"/>
      <c r="E15" s="10">
        <v>8376205</v>
      </c>
      <c r="F15"/>
    </row>
    <row r="16" spans="1:7" ht="15.75">
      <c r="C16" s="6" t="s">
        <v>9</v>
      </c>
      <c r="D16"/>
      <c r="E16" s="10">
        <v>1002283</v>
      </c>
      <c r="F16"/>
    </row>
    <row r="17" spans="2:7" ht="15.75">
      <c r="C17" s="6" t="s">
        <v>5</v>
      </c>
      <c r="D17"/>
      <c r="E17" s="10">
        <v>1009942</v>
      </c>
      <c r="F17"/>
    </row>
    <row r="18" spans="2:7" ht="15.75">
      <c r="C18" s="6" t="s">
        <v>10</v>
      </c>
      <c r="D18"/>
      <c r="E18" s="10">
        <v>5897199</v>
      </c>
      <c r="F18"/>
    </row>
    <row r="19" spans="2:7" ht="15.75">
      <c r="C19" s="6" t="s">
        <v>33</v>
      </c>
      <c r="D19"/>
      <c r="E19" s="10">
        <v>1801716</v>
      </c>
      <c r="F19"/>
    </row>
    <row r="20" spans="2:7" ht="15.75">
      <c r="C20" s="6" t="s">
        <v>545</v>
      </c>
      <c r="D20"/>
      <c r="E20" s="10">
        <v>462408</v>
      </c>
      <c r="F20"/>
    </row>
    <row r="21" spans="2:7" ht="15.75">
      <c r="C21" s="6" t="s">
        <v>19</v>
      </c>
      <c r="D21"/>
      <c r="E21" s="10">
        <v>2116693</v>
      </c>
      <c r="F21"/>
    </row>
    <row r="22" spans="2:7" ht="15.75">
      <c r="C22" s="6" t="s">
        <v>11</v>
      </c>
      <c r="D22"/>
      <c r="E22" s="10">
        <v>11115066</v>
      </c>
      <c r="F22"/>
    </row>
    <row r="23" spans="2:7" ht="15.75">
      <c r="C23" s="6" t="s">
        <v>14</v>
      </c>
      <c r="D23"/>
      <c r="E23" s="10" t="s">
        <v>20</v>
      </c>
      <c r="F23"/>
    </row>
    <row r="24" spans="2:7" ht="15.75">
      <c r="C24" s="6" t="s">
        <v>12</v>
      </c>
      <c r="D24"/>
      <c r="E24" s="11">
        <v>9593161</v>
      </c>
      <c r="F24"/>
    </row>
    <row r="25" spans="2:7" ht="15.75">
      <c r="B25" s="4" t="s">
        <v>21</v>
      </c>
      <c r="D25"/>
      <c r="E25" s="19">
        <f>SUM(E13:E24)</f>
        <v>50627024</v>
      </c>
      <c r="F25"/>
    </row>
    <row r="26" spans="2:7" ht="9.75" customHeight="1">
      <c r="C26" s="6"/>
      <c r="D26"/>
      <c r="E26" s="23"/>
      <c r="F26"/>
    </row>
    <row r="27" spans="2:7" ht="15.75">
      <c r="B27" s="12" t="s">
        <v>13</v>
      </c>
      <c r="D27"/>
      <c r="E27" s="121">
        <f>E10+E25</f>
        <v>169081247</v>
      </c>
      <c r="F27" s="1"/>
    </row>
    <row r="28" spans="2:7" ht="6.75" customHeight="1">
      <c r="D28"/>
      <c r="E28" s="18"/>
      <c r="F28"/>
    </row>
    <row r="29" spans="2:7" s="14" customFormat="1" ht="15.75">
      <c r="C29" s="13" t="s">
        <v>15</v>
      </c>
      <c r="E29" s="17">
        <v>34765</v>
      </c>
    </row>
    <row r="30" spans="2:7" s="14" customFormat="1" ht="9.75" customHeight="1">
      <c r="C30" s="13"/>
      <c r="E30" s="24"/>
    </row>
    <row r="31" spans="2:7" s="14" customFormat="1" ht="15.75">
      <c r="C31" s="27" t="s">
        <v>25</v>
      </c>
      <c r="E31" s="15">
        <f>E27/E29</f>
        <v>4863.5480224363582</v>
      </c>
      <c r="F31" s="391"/>
    </row>
    <row r="32" spans="2:7" s="14" customFormat="1" ht="15.75">
      <c r="C32" s="13" t="s">
        <v>95</v>
      </c>
      <c r="E32" s="16">
        <v>109.22</v>
      </c>
      <c r="F32" s="392" t="s">
        <v>532</v>
      </c>
      <c r="G32" s="6"/>
    </row>
    <row r="33" spans="1:7" s="14" customFormat="1" ht="15.75">
      <c r="C33" s="13" t="s">
        <v>16</v>
      </c>
      <c r="E33" s="24"/>
      <c r="F33" s="392"/>
      <c r="G33" s="6"/>
    </row>
    <row r="34" spans="1:7" s="14" customFormat="1" ht="15.75">
      <c r="C34" s="13" t="s">
        <v>17</v>
      </c>
      <c r="F34" s="392"/>
      <c r="G34" s="6"/>
    </row>
    <row r="35" spans="1:7" s="14" customFormat="1" ht="15.75">
      <c r="C35" s="13" t="s">
        <v>475</v>
      </c>
      <c r="E35" s="16">
        <v>80.62</v>
      </c>
      <c r="F35" s="392" t="s">
        <v>532</v>
      </c>
      <c r="G35" s="6"/>
    </row>
    <row r="36" spans="1:7" s="14" customFormat="1" ht="15.75">
      <c r="C36" s="13"/>
      <c r="E36" s="48"/>
      <c r="F36" s="6"/>
      <c r="G36" s="6"/>
    </row>
    <row r="37" spans="1:7" s="14" customFormat="1" ht="15.75">
      <c r="B37" s="27" t="s">
        <v>22</v>
      </c>
      <c r="D37" s="20"/>
      <c r="E37" s="15"/>
    </row>
    <row r="38" spans="1:7" s="14" customFormat="1" ht="15.75">
      <c r="C38" s="13" t="s">
        <v>18</v>
      </c>
      <c r="E38" s="397">
        <f>SUM(E31:E35)</f>
        <v>5053.3880224363584</v>
      </c>
      <c r="F38" s="20"/>
      <c r="G38" s="20"/>
    </row>
    <row r="39" spans="1:7" s="14" customFormat="1" ht="9" customHeight="1">
      <c r="E39" s="24"/>
    </row>
    <row r="40" spans="1:7" ht="14.25">
      <c r="D40"/>
      <c r="E40" s="123"/>
      <c r="F40"/>
    </row>
    <row r="41" spans="1:7">
      <c r="E41" s="1"/>
    </row>
    <row r="42" spans="1:7" ht="15.75">
      <c r="A42" s="6"/>
      <c r="B42" s="390" t="s">
        <v>531</v>
      </c>
      <c r="C42" s="13" t="s">
        <v>530</v>
      </c>
    </row>
    <row r="50" spans="1:6" ht="6" customHeight="1">
      <c r="A50" s="31"/>
      <c r="B50" s="31"/>
      <c r="C50" s="31"/>
      <c r="D50" s="32"/>
      <c r="E50" s="10"/>
      <c r="F50"/>
    </row>
    <row r="51" spans="1:6" ht="5.25" customHeight="1">
      <c r="A51" s="31"/>
      <c r="B51" s="34"/>
      <c r="C51" s="31"/>
      <c r="D51" s="32"/>
      <c r="E51" s="10"/>
      <c r="F51"/>
    </row>
    <row r="52" spans="1:6" ht="15">
      <c r="A52" s="31"/>
      <c r="B52" s="31"/>
      <c r="C52" s="31"/>
      <c r="D52" s="32"/>
      <c r="E52" s="32"/>
      <c r="F52"/>
    </row>
    <row r="53" spans="1:6" ht="15">
      <c r="A53" s="31"/>
      <c r="B53" s="30"/>
      <c r="C53" s="31"/>
      <c r="D53" s="32"/>
      <c r="E53" s="35"/>
      <c r="F53"/>
    </row>
    <row r="54" spans="1:6">
      <c r="D54"/>
      <c r="E54" s="23"/>
      <c r="F54"/>
    </row>
    <row r="55" spans="1:6">
      <c r="D55"/>
      <c r="E55" s="23"/>
      <c r="F55"/>
    </row>
    <row r="56" spans="1:6">
      <c r="D56"/>
      <c r="E56" s="23"/>
      <c r="F56"/>
    </row>
    <row r="57" spans="1:6">
      <c r="D57"/>
      <c r="E57" s="23"/>
      <c r="F57"/>
    </row>
    <row r="58" spans="1:6">
      <c r="D58"/>
      <c r="E58" s="23"/>
      <c r="F58"/>
    </row>
    <row r="59" spans="1:6">
      <c r="D59"/>
      <c r="E59" s="23"/>
      <c r="F59"/>
    </row>
  </sheetData>
  <pageMargins left="0.45" right="0.45" top="0.5" bottom="0.75" header="0.3" footer="0.3"/>
  <pageSetup scale="80" orientation="portrait" r:id="rId1"/>
  <headerFooter>
    <oddFooter>&amp;L&amp;"Arial,Italic"&amp;9Division of School Business
NC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A3" sqref="A3"/>
    </sheetView>
  </sheetViews>
  <sheetFormatPr defaultRowHeight="12.75"/>
  <cols>
    <col min="1" max="1" width="5.7109375" style="137" customWidth="1"/>
    <col min="2" max="3" width="9.140625" style="137"/>
    <col min="4" max="4" width="16.42578125" style="137" customWidth="1"/>
    <col min="5" max="5" width="15.140625" style="138" bestFit="1" customWidth="1"/>
    <col min="6" max="6" width="2.7109375" style="137" customWidth="1"/>
    <col min="7" max="7" width="12.85546875" style="137" customWidth="1"/>
    <col min="8" max="8" width="10.28515625" style="137" customWidth="1"/>
    <col min="9" max="9" width="11.42578125" style="137" bestFit="1" customWidth="1"/>
    <col min="10" max="10" width="15.5703125" style="137" customWidth="1"/>
    <col min="11" max="11" width="9.140625" style="137"/>
    <col min="12" max="12" width="18.7109375" style="137" customWidth="1"/>
    <col min="13" max="259" width="9.140625" style="137"/>
    <col min="260" max="260" width="16.42578125" style="137" customWidth="1"/>
    <col min="261" max="261" width="14" style="137" customWidth="1"/>
    <col min="262" max="262" width="2.7109375" style="137" customWidth="1"/>
    <col min="263" max="263" width="12.85546875" style="137" customWidth="1"/>
    <col min="264" max="264" width="10.28515625" style="137" customWidth="1"/>
    <col min="265" max="265" width="11.42578125" style="137" bestFit="1" customWidth="1"/>
    <col min="266" max="266" width="15.5703125" style="137" customWidth="1"/>
    <col min="267" max="515" width="9.140625" style="137"/>
    <col min="516" max="516" width="16.42578125" style="137" customWidth="1"/>
    <col min="517" max="517" width="14" style="137" customWidth="1"/>
    <col min="518" max="518" width="2.7109375" style="137" customWidth="1"/>
    <col min="519" max="519" width="12.85546875" style="137" customWidth="1"/>
    <col min="520" max="520" width="10.28515625" style="137" customWidth="1"/>
    <col min="521" max="521" width="11.42578125" style="137" bestFit="1" customWidth="1"/>
    <col min="522" max="522" width="15.5703125" style="137" customWidth="1"/>
    <col min="523" max="771" width="9.140625" style="137"/>
    <col min="772" max="772" width="16.42578125" style="137" customWidth="1"/>
    <col min="773" max="773" width="14" style="137" customWidth="1"/>
    <col min="774" max="774" width="2.7109375" style="137" customWidth="1"/>
    <col min="775" max="775" width="12.85546875" style="137" customWidth="1"/>
    <col min="776" max="776" width="10.28515625" style="137" customWidth="1"/>
    <col min="777" max="777" width="11.42578125" style="137" bestFit="1" customWidth="1"/>
    <col min="778" max="778" width="15.5703125" style="137" customWidth="1"/>
    <col min="779" max="1027" width="9.140625" style="137"/>
    <col min="1028" max="1028" width="16.42578125" style="137" customWidth="1"/>
    <col min="1029" max="1029" width="14" style="137" customWidth="1"/>
    <col min="1030" max="1030" width="2.7109375" style="137" customWidth="1"/>
    <col min="1031" max="1031" width="12.85546875" style="137" customWidth="1"/>
    <col min="1032" max="1032" width="10.28515625" style="137" customWidth="1"/>
    <col min="1033" max="1033" width="11.42578125" style="137" bestFit="1" customWidth="1"/>
    <col min="1034" max="1034" width="15.5703125" style="137" customWidth="1"/>
    <col min="1035" max="1283" width="9.140625" style="137"/>
    <col min="1284" max="1284" width="16.42578125" style="137" customWidth="1"/>
    <col min="1285" max="1285" width="14" style="137" customWidth="1"/>
    <col min="1286" max="1286" width="2.7109375" style="137" customWidth="1"/>
    <col min="1287" max="1287" width="12.85546875" style="137" customWidth="1"/>
    <col min="1288" max="1288" width="10.28515625" style="137" customWidth="1"/>
    <col min="1289" max="1289" width="11.42578125" style="137" bestFit="1" customWidth="1"/>
    <col min="1290" max="1290" width="15.5703125" style="137" customWidth="1"/>
    <col min="1291" max="1539" width="9.140625" style="137"/>
    <col min="1540" max="1540" width="16.42578125" style="137" customWidth="1"/>
    <col min="1541" max="1541" width="14" style="137" customWidth="1"/>
    <col min="1542" max="1542" width="2.7109375" style="137" customWidth="1"/>
    <col min="1543" max="1543" width="12.85546875" style="137" customWidth="1"/>
    <col min="1544" max="1544" width="10.28515625" style="137" customWidth="1"/>
    <col min="1545" max="1545" width="11.42578125" style="137" bestFit="1" customWidth="1"/>
    <col min="1546" max="1546" width="15.5703125" style="137" customWidth="1"/>
    <col min="1547" max="1795" width="9.140625" style="137"/>
    <col min="1796" max="1796" width="16.42578125" style="137" customWidth="1"/>
    <col min="1797" max="1797" width="14" style="137" customWidth="1"/>
    <col min="1798" max="1798" width="2.7109375" style="137" customWidth="1"/>
    <col min="1799" max="1799" width="12.85546875" style="137" customWidth="1"/>
    <col min="1800" max="1800" width="10.28515625" style="137" customWidth="1"/>
    <col min="1801" max="1801" width="11.42578125" style="137" bestFit="1" customWidth="1"/>
    <col min="1802" max="1802" width="15.5703125" style="137" customWidth="1"/>
    <col min="1803" max="2051" width="9.140625" style="137"/>
    <col min="2052" max="2052" width="16.42578125" style="137" customWidth="1"/>
    <col min="2053" max="2053" width="14" style="137" customWidth="1"/>
    <col min="2054" max="2054" width="2.7109375" style="137" customWidth="1"/>
    <col min="2055" max="2055" width="12.85546875" style="137" customWidth="1"/>
    <col min="2056" max="2056" width="10.28515625" style="137" customWidth="1"/>
    <col min="2057" max="2057" width="11.42578125" style="137" bestFit="1" customWidth="1"/>
    <col min="2058" max="2058" width="15.5703125" style="137" customWidth="1"/>
    <col min="2059" max="2307" width="9.140625" style="137"/>
    <col min="2308" max="2308" width="16.42578125" style="137" customWidth="1"/>
    <col min="2309" max="2309" width="14" style="137" customWidth="1"/>
    <col min="2310" max="2310" width="2.7109375" style="137" customWidth="1"/>
    <col min="2311" max="2311" width="12.85546875" style="137" customWidth="1"/>
    <col min="2312" max="2312" width="10.28515625" style="137" customWidth="1"/>
    <col min="2313" max="2313" width="11.42578125" style="137" bestFit="1" customWidth="1"/>
    <col min="2314" max="2314" width="15.5703125" style="137" customWidth="1"/>
    <col min="2315" max="2563" width="9.140625" style="137"/>
    <col min="2564" max="2564" width="16.42578125" style="137" customWidth="1"/>
    <col min="2565" max="2565" width="14" style="137" customWidth="1"/>
    <col min="2566" max="2566" width="2.7109375" style="137" customWidth="1"/>
    <col min="2567" max="2567" width="12.85546875" style="137" customWidth="1"/>
    <col min="2568" max="2568" width="10.28515625" style="137" customWidth="1"/>
    <col min="2569" max="2569" width="11.42578125" style="137" bestFit="1" customWidth="1"/>
    <col min="2570" max="2570" width="15.5703125" style="137" customWidth="1"/>
    <col min="2571" max="2819" width="9.140625" style="137"/>
    <col min="2820" max="2820" width="16.42578125" style="137" customWidth="1"/>
    <col min="2821" max="2821" width="14" style="137" customWidth="1"/>
    <col min="2822" max="2822" width="2.7109375" style="137" customWidth="1"/>
    <col min="2823" max="2823" width="12.85546875" style="137" customWidth="1"/>
    <col min="2824" max="2824" width="10.28515625" style="137" customWidth="1"/>
    <col min="2825" max="2825" width="11.42578125" style="137" bestFit="1" customWidth="1"/>
    <col min="2826" max="2826" width="15.5703125" style="137" customWidth="1"/>
    <col min="2827" max="3075" width="9.140625" style="137"/>
    <col min="3076" max="3076" width="16.42578125" style="137" customWidth="1"/>
    <col min="3077" max="3077" width="14" style="137" customWidth="1"/>
    <col min="3078" max="3078" width="2.7109375" style="137" customWidth="1"/>
    <col min="3079" max="3079" width="12.85546875" style="137" customWidth="1"/>
    <col min="3080" max="3080" width="10.28515625" style="137" customWidth="1"/>
    <col min="3081" max="3081" width="11.42578125" style="137" bestFit="1" customWidth="1"/>
    <col min="3082" max="3082" width="15.5703125" style="137" customWidth="1"/>
    <col min="3083" max="3331" width="9.140625" style="137"/>
    <col min="3332" max="3332" width="16.42578125" style="137" customWidth="1"/>
    <col min="3333" max="3333" width="14" style="137" customWidth="1"/>
    <col min="3334" max="3334" width="2.7109375" style="137" customWidth="1"/>
    <col min="3335" max="3335" width="12.85546875" style="137" customWidth="1"/>
    <col min="3336" max="3336" width="10.28515625" style="137" customWidth="1"/>
    <col min="3337" max="3337" width="11.42578125" style="137" bestFit="1" customWidth="1"/>
    <col min="3338" max="3338" width="15.5703125" style="137" customWidth="1"/>
    <col min="3339" max="3587" width="9.140625" style="137"/>
    <col min="3588" max="3588" width="16.42578125" style="137" customWidth="1"/>
    <col min="3589" max="3589" width="14" style="137" customWidth="1"/>
    <col min="3590" max="3590" width="2.7109375" style="137" customWidth="1"/>
    <col min="3591" max="3591" width="12.85546875" style="137" customWidth="1"/>
    <col min="3592" max="3592" width="10.28515625" style="137" customWidth="1"/>
    <col min="3593" max="3593" width="11.42578125" style="137" bestFit="1" customWidth="1"/>
    <col min="3594" max="3594" width="15.5703125" style="137" customWidth="1"/>
    <col min="3595" max="3843" width="9.140625" style="137"/>
    <col min="3844" max="3844" width="16.42578125" style="137" customWidth="1"/>
    <col min="3845" max="3845" width="14" style="137" customWidth="1"/>
    <col min="3846" max="3846" width="2.7109375" style="137" customWidth="1"/>
    <col min="3847" max="3847" width="12.85546875" style="137" customWidth="1"/>
    <col min="3848" max="3848" width="10.28515625" style="137" customWidth="1"/>
    <col min="3849" max="3849" width="11.42578125" style="137" bestFit="1" customWidth="1"/>
    <col min="3850" max="3850" width="15.5703125" style="137" customWidth="1"/>
    <col min="3851" max="4099" width="9.140625" style="137"/>
    <col min="4100" max="4100" width="16.42578125" style="137" customWidth="1"/>
    <col min="4101" max="4101" width="14" style="137" customWidth="1"/>
    <col min="4102" max="4102" width="2.7109375" style="137" customWidth="1"/>
    <col min="4103" max="4103" width="12.85546875" style="137" customWidth="1"/>
    <col min="4104" max="4104" width="10.28515625" style="137" customWidth="1"/>
    <col min="4105" max="4105" width="11.42578125" style="137" bestFit="1" customWidth="1"/>
    <col min="4106" max="4106" width="15.5703125" style="137" customWidth="1"/>
    <col min="4107" max="4355" width="9.140625" style="137"/>
    <col min="4356" max="4356" width="16.42578125" style="137" customWidth="1"/>
    <col min="4357" max="4357" width="14" style="137" customWidth="1"/>
    <col min="4358" max="4358" width="2.7109375" style="137" customWidth="1"/>
    <col min="4359" max="4359" width="12.85546875" style="137" customWidth="1"/>
    <col min="4360" max="4360" width="10.28515625" style="137" customWidth="1"/>
    <col min="4361" max="4361" width="11.42578125" style="137" bestFit="1" customWidth="1"/>
    <col min="4362" max="4362" width="15.5703125" style="137" customWidth="1"/>
    <col min="4363" max="4611" width="9.140625" style="137"/>
    <col min="4612" max="4612" width="16.42578125" style="137" customWidth="1"/>
    <col min="4613" max="4613" width="14" style="137" customWidth="1"/>
    <col min="4614" max="4614" width="2.7109375" style="137" customWidth="1"/>
    <col min="4615" max="4615" width="12.85546875" style="137" customWidth="1"/>
    <col min="4616" max="4616" width="10.28515625" style="137" customWidth="1"/>
    <col min="4617" max="4617" width="11.42578125" style="137" bestFit="1" customWidth="1"/>
    <col min="4618" max="4618" width="15.5703125" style="137" customWidth="1"/>
    <col min="4619" max="4867" width="9.140625" style="137"/>
    <col min="4868" max="4868" width="16.42578125" style="137" customWidth="1"/>
    <col min="4869" max="4869" width="14" style="137" customWidth="1"/>
    <col min="4870" max="4870" width="2.7109375" style="137" customWidth="1"/>
    <col min="4871" max="4871" width="12.85546875" style="137" customWidth="1"/>
    <col min="4872" max="4872" width="10.28515625" style="137" customWidth="1"/>
    <col min="4873" max="4873" width="11.42578125" style="137" bestFit="1" customWidth="1"/>
    <col min="4874" max="4874" width="15.5703125" style="137" customWidth="1"/>
    <col min="4875" max="5123" width="9.140625" style="137"/>
    <col min="5124" max="5124" width="16.42578125" style="137" customWidth="1"/>
    <col min="5125" max="5125" width="14" style="137" customWidth="1"/>
    <col min="5126" max="5126" width="2.7109375" style="137" customWidth="1"/>
    <col min="5127" max="5127" width="12.85546875" style="137" customWidth="1"/>
    <col min="5128" max="5128" width="10.28515625" style="137" customWidth="1"/>
    <col min="5129" max="5129" width="11.42578125" style="137" bestFit="1" customWidth="1"/>
    <col min="5130" max="5130" width="15.5703125" style="137" customWidth="1"/>
    <col min="5131" max="5379" width="9.140625" style="137"/>
    <col min="5380" max="5380" width="16.42578125" style="137" customWidth="1"/>
    <col min="5381" max="5381" width="14" style="137" customWidth="1"/>
    <col min="5382" max="5382" width="2.7109375" style="137" customWidth="1"/>
    <col min="5383" max="5383" width="12.85546875" style="137" customWidth="1"/>
    <col min="5384" max="5384" width="10.28515625" style="137" customWidth="1"/>
    <col min="5385" max="5385" width="11.42578125" style="137" bestFit="1" customWidth="1"/>
    <col min="5386" max="5386" width="15.5703125" style="137" customWidth="1"/>
    <col min="5387" max="5635" width="9.140625" style="137"/>
    <col min="5636" max="5636" width="16.42578125" style="137" customWidth="1"/>
    <col min="5637" max="5637" width="14" style="137" customWidth="1"/>
    <col min="5638" max="5638" width="2.7109375" style="137" customWidth="1"/>
    <col min="5639" max="5639" width="12.85546875" style="137" customWidth="1"/>
    <col min="5640" max="5640" width="10.28515625" style="137" customWidth="1"/>
    <col min="5641" max="5641" width="11.42578125" style="137" bestFit="1" customWidth="1"/>
    <col min="5642" max="5642" width="15.5703125" style="137" customWidth="1"/>
    <col min="5643" max="5891" width="9.140625" style="137"/>
    <col min="5892" max="5892" width="16.42578125" style="137" customWidth="1"/>
    <col min="5893" max="5893" width="14" style="137" customWidth="1"/>
    <col min="5894" max="5894" width="2.7109375" style="137" customWidth="1"/>
    <col min="5895" max="5895" width="12.85546875" style="137" customWidth="1"/>
    <col min="5896" max="5896" width="10.28515625" style="137" customWidth="1"/>
    <col min="5897" max="5897" width="11.42578125" style="137" bestFit="1" customWidth="1"/>
    <col min="5898" max="5898" width="15.5703125" style="137" customWidth="1"/>
    <col min="5899" max="6147" width="9.140625" style="137"/>
    <col min="6148" max="6148" width="16.42578125" style="137" customWidth="1"/>
    <col min="6149" max="6149" width="14" style="137" customWidth="1"/>
    <col min="6150" max="6150" width="2.7109375" style="137" customWidth="1"/>
    <col min="6151" max="6151" width="12.85546875" style="137" customWidth="1"/>
    <col min="6152" max="6152" width="10.28515625" style="137" customWidth="1"/>
    <col min="6153" max="6153" width="11.42578125" style="137" bestFit="1" customWidth="1"/>
    <col min="6154" max="6154" width="15.5703125" style="137" customWidth="1"/>
    <col min="6155" max="6403" width="9.140625" style="137"/>
    <col min="6404" max="6404" width="16.42578125" style="137" customWidth="1"/>
    <col min="6405" max="6405" width="14" style="137" customWidth="1"/>
    <col min="6406" max="6406" width="2.7109375" style="137" customWidth="1"/>
    <col min="6407" max="6407" width="12.85546875" style="137" customWidth="1"/>
    <col min="6408" max="6408" width="10.28515625" style="137" customWidth="1"/>
    <col min="6409" max="6409" width="11.42578125" style="137" bestFit="1" customWidth="1"/>
    <col min="6410" max="6410" width="15.5703125" style="137" customWidth="1"/>
    <col min="6411" max="6659" width="9.140625" style="137"/>
    <col min="6660" max="6660" width="16.42578125" style="137" customWidth="1"/>
    <col min="6661" max="6661" width="14" style="137" customWidth="1"/>
    <col min="6662" max="6662" width="2.7109375" style="137" customWidth="1"/>
    <col min="6663" max="6663" width="12.85546875" style="137" customWidth="1"/>
    <col min="6664" max="6664" width="10.28515625" style="137" customWidth="1"/>
    <col min="6665" max="6665" width="11.42578125" style="137" bestFit="1" customWidth="1"/>
    <col min="6666" max="6666" width="15.5703125" style="137" customWidth="1"/>
    <col min="6667" max="6915" width="9.140625" style="137"/>
    <col min="6916" max="6916" width="16.42578125" style="137" customWidth="1"/>
    <col min="6917" max="6917" width="14" style="137" customWidth="1"/>
    <col min="6918" max="6918" width="2.7109375" style="137" customWidth="1"/>
    <col min="6919" max="6919" width="12.85546875" style="137" customWidth="1"/>
    <col min="6920" max="6920" width="10.28515625" style="137" customWidth="1"/>
    <col min="6921" max="6921" width="11.42578125" style="137" bestFit="1" customWidth="1"/>
    <col min="6922" max="6922" width="15.5703125" style="137" customWidth="1"/>
    <col min="6923" max="7171" width="9.140625" style="137"/>
    <col min="7172" max="7172" width="16.42578125" style="137" customWidth="1"/>
    <col min="7173" max="7173" width="14" style="137" customWidth="1"/>
    <col min="7174" max="7174" width="2.7109375" style="137" customWidth="1"/>
    <col min="7175" max="7175" width="12.85546875" style="137" customWidth="1"/>
    <col min="7176" max="7176" width="10.28515625" style="137" customWidth="1"/>
    <col min="7177" max="7177" width="11.42578125" style="137" bestFit="1" customWidth="1"/>
    <col min="7178" max="7178" width="15.5703125" style="137" customWidth="1"/>
    <col min="7179" max="7427" width="9.140625" style="137"/>
    <col min="7428" max="7428" width="16.42578125" style="137" customWidth="1"/>
    <col min="7429" max="7429" width="14" style="137" customWidth="1"/>
    <col min="7430" max="7430" width="2.7109375" style="137" customWidth="1"/>
    <col min="7431" max="7431" width="12.85546875" style="137" customWidth="1"/>
    <col min="7432" max="7432" width="10.28515625" style="137" customWidth="1"/>
    <col min="7433" max="7433" width="11.42578125" style="137" bestFit="1" customWidth="1"/>
    <col min="7434" max="7434" width="15.5703125" style="137" customWidth="1"/>
    <col min="7435" max="7683" width="9.140625" style="137"/>
    <col min="7684" max="7684" width="16.42578125" style="137" customWidth="1"/>
    <col min="7685" max="7685" width="14" style="137" customWidth="1"/>
    <col min="7686" max="7686" width="2.7109375" style="137" customWidth="1"/>
    <col min="7687" max="7687" width="12.85546875" style="137" customWidth="1"/>
    <col min="7688" max="7688" width="10.28515625" style="137" customWidth="1"/>
    <col min="7689" max="7689" width="11.42578125" style="137" bestFit="1" customWidth="1"/>
    <col min="7690" max="7690" width="15.5703125" style="137" customWidth="1"/>
    <col min="7691" max="7939" width="9.140625" style="137"/>
    <col min="7940" max="7940" width="16.42578125" style="137" customWidth="1"/>
    <col min="7941" max="7941" width="14" style="137" customWidth="1"/>
    <col min="7942" max="7942" width="2.7109375" style="137" customWidth="1"/>
    <col min="7943" max="7943" width="12.85546875" style="137" customWidth="1"/>
    <col min="7944" max="7944" width="10.28515625" style="137" customWidth="1"/>
    <col min="7945" max="7945" width="11.42578125" style="137" bestFit="1" customWidth="1"/>
    <col min="7946" max="7946" width="15.5703125" style="137" customWidth="1"/>
    <col min="7947" max="8195" width="9.140625" style="137"/>
    <col min="8196" max="8196" width="16.42578125" style="137" customWidth="1"/>
    <col min="8197" max="8197" width="14" style="137" customWidth="1"/>
    <col min="8198" max="8198" width="2.7109375" style="137" customWidth="1"/>
    <col min="8199" max="8199" width="12.85546875" style="137" customWidth="1"/>
    <col min="8200" max="8200" width="10.28515625" style="137" customWidth="1"/>
    <col min="8201" max="8201" width="11.42578125" style="137" bestFit="1" customWidth="1"/>
    <col min="8202" max="8202" width="15.5703125" style="137" customWidth="1"/>
    <col min="8203" max="8451" width="9.140625" style="137"/>
    <col min="8452" max="8452" width="16.42578125" style="137" customWidth="1"/>
    <col min="8453" max="8453" width="14" style="137" customWidth="1"/>
    <col min="8454" max="8454" width="2.7109375" style="137" customWidth="1"/>
    <col min="8455" max="8455" width="12.85546875" style="137" customWidth="1"/>
    <col min="8456" max="8456" width="10.28515625" style="137" customWidth="1"/>
    <col min="8457" max="8457" width="11.42578125" style="137" bestFit="1" customWidth="1"/>
    <col min="8458" max="8458" width="15.5703125" style="137" customWidth="1"/>
    <col min="8459" max="8707" width="9.140625" style="137"/>
    <col min="8708" max="8708" width="16.42578125" style="137" customWidth="1"/>
    <col min="8709" max="8709" width="14" style="137" customWidth="1"/>
    <col min="8710" max="8710" width="2.7109375" style="137" customWidth="1"/>
    <col min="8711" max="8711" width="12.85546875" style="137" customWidth="1"/>
    <col min="8712" max="8712" width="10.28515625" style="137" customWidth="1"/>
    <col min="8713" max="8713" width="11.42578125" style="137" bestFit="1" customWidth="1"/>
    <col min="8714" max="8714" width="15.5703125" style="137" customWidth="1"/>
    <col min="8715" max="8963" width="9.140625" style="137"/>
    <col min="8964" max="8964" width="16.42578125" style="137" customWidth="1"/>
    <col min="8965" max="8965" width="14" style="137" customWidth="1"/>
    <col min="8966" max="8966" width="2.7109375" style="137" customWidth="1"/>
    <col min="8967" max="8967" width="12.85546875" style="137" customWidth="1"/>
    <col min="8968" max="8968" width="10.28515625" style="137" customWidth="1"/>
    <col min="8969" max="8969" width="11.42578125" style="137" bestFit="1" customWidth="1"/>
    <col min="8970" max="8970" width="15.5703125" style="137" customWidth="1"/>
    <col min="8971" max="9219" width="9.140625" style="137"/>
    <col min="9220" max="9220" width="16.42578125" style="137" customWidth="1"/>
    <col min="9221" max="9221" width="14" style="137" customWidth="1"/>
    <col min="9222" max="9222" width="2.7109375" style="137" customWidth="1"/>
    <col min="9223" max="9223" width="12.85546875" style="137" customWidth="1"/>
    <col min="9224" max="9224" width="10.28515625" style="137" customWidth="1"/>
    <col min="9225" max="9225" width="11.42578125" style="137" bestFit="1" customWidth="1"/>
    <col min="9226" max="9226" width="15.5703125" style="137" customWidth="1"/>
    <col min="9227" max="9475" width="9.140625" style="137"/>
    <col min="9476" max="9476" width="16.42578125" style="137" customWidth="1"/>
    <col min="9477" max="9477" width="14" style="137" customWidth="1"/>
    <col min="9478" max="9478" width="2.7109375" style="137" customWidth="1"/>
    <col min="9479" max="9479" width="12.85546875" style="137" customWidth="1"/>
    <col min="9480" max="9480" width="10.28515625" style="137" customWidth="1"/>
    <col min="9481" max="9481" width="11.42578125" style="137" bestFit="1" customWidth="1"/>
    <col min="9482" max="9482" width="15.5703125" style="137" customWidth="1"/>
    <col min="9483" max="9731" width="9.140625" style="137"/>
    <col min="9732" max="9732" width="16.42578125" style="137" customWidth="1"/>
    <col min="9733" max="9733" width="14" style="137" customWidth="1"/>
    <col min="9734" max="9734" width="2.7109375" style="137" customWidth="1"/>
    <col min="9735" max="9735" width="12.85546875" style="137" customWidth="1"/>
    <col min="9736" max="9736" width="10.28515625" style="137" customWidth="1"/>
    <col min="9737" max="9737" width="11.42578125" style="137" bestFit="1" customWidth="1"/>
    <col min="9738" max="9738" width="15.5703125" style="137" customWidth="1"/>
    <col min="9739" max="9987" width="9.140625" style="137"/>
    <col min="9988" max="9988" width="16.42578125" style="137" customWidth="1"/>
    <col min="9989" max="9989" width="14" style="137" customWidth="1"/>
    <col min="9990" max="9990" width="2.7109375" style="137" customWidth="1"/>
    <col min="9991" max="9991" width="12.85546875" style="137" customWidth="1"/>
    <col min="9992" max="9992" width="10.28515625" style="137" customWidth="1"/>
    <col min="9993" max="9993" width="11.42578125" style="137" bestFit="1" customWidth="1"/>
    <col min="9994" max="9994" width="15.5703125" style="137" customWidth="1"/>
    <col min="9995" max="10243" width="9.140625" style="137"/>
    <col min="10244" max="10244" width="16.42578125" style="137" customWidth="1"/>
    <col min="10245" max="10245" width="14" style="137" customWidth="1"/>
    <col min="10246" max="10246" width="2.7109375" style="137" customWidth="1"/>
    <col min="10247" max="10247" width="12.85546875" style="137" customWidth="1"/>
    <col min="10248" max="10248" width="10.28515625" style="137" customWidth="1"/>
    <col min="10249" max="10249" width="11.42578125" style="137" bestFit="1" customWidth="1"/>
    <col min="10250" max="10250" width="15.5703125" style="137" customWidth="1"/>
    <col min="10251" max="10499" width="9.140625" style="137"/>
    <col min="10500" max="10500" width="16.42578125" style="137" customWidth="1"/>
    <col min="10501" max="10501" width="14" style="137" customWidth="1"/>
    <col min="10502" max="10502" width="2.7109375" style="137" customWidth="1"/>
    <col min="10503" max="10503" width="12.85546875" style="137" customWidth="1"/>
    <col min="10504" max="10504" width="10.28515625" style="137" customWidth="1"/>
    <col min="10505" max="10505" width="11.42578125" style="137" bestFit="1" customWidth="1"/>
    <col min="10506" max="10506" width="15.5703125" style="137" customWidth="1"/>
    <col min="10507" max="10755" width="9.140625" style="137"/>
    <col min="10756" max="10756" width="16.42578125" style="137" customWidth="1"/>
    <col min="10757" max="10757" width="14" style="137" customWidth="1"/>
    <col min="10758" max="10758" width="2.7109375" style="137" customWidth="1"/>
    <col min="10759" max="10759" width="12.85546875" style="137" customWidth="1"/>
    <col min="10760" max="10760" width="10.28515625" style="137" customWidth="1"/>
    <col min="10761" max="10761" width="11.42578125" style="137" bestFit="1" customWidth="1"/>
    <col min="10762" max="10762" width="15.5703125" style="137" customWidth="1"/>
    <col min="10763" max="11011" width="9.140625" style="137"/>
    <col min="11012" max="11012" width="16.42578125" style="137" customWidth="1"/>
    <col min="11013" max="11013" width="14" style="137" customWidth="1"/>
    <col min="11014" max="11014" width="2.7109375" style="137" customWidth="1"/>
    <col min="11015" max="11015" width="12.85546875" style="137" customWidth="1"/>
    <col min="11016" max="11016" width="10.28515625" style="137" customWidth="1"/>
    <col min="11017" max="11017" width="11.42578125" style="137" bestFit="1" customWidth="1"/>
    <col min="11018" max="11018" width="15.5703125" style="137" customWidth="1"/>
    <col min="11019" max="11267" width="9.140625" style="137"/>
    <col min="11268" max="11268" width="16.42578125" style="137" customWidth="1"/>
    <col min="11269" max="11269" width="14" style="137" customWidth="1"/>
    <col min="11270" max="11270" width="2.7109375" style="137" customWidth="1"/>
    <col min="11271" max="11271" width="12.85546875" style="137" customWidth="1"/>
    <col min="11272" max="11272" width="10.28515625" style="137" customWidth="1"/>
    <col min="11273" max="11273" width="11.42578125" style="137" bestFit="1" customWidth="1"/>
    <col min="11274" max="11274" width="15.5703125" style="137" customWidth="1"/>
    <col min="11275" max="11523" width="9.140625" style="137"/>
    <col min="11524" max="11524" width="16.42578125" style="137" customWidth="1"/>
    <col min="11525" max="11525" width="14" style="137" customWidth="1"/>
    <col min="11526" max="11526" width="2.7109375" style="137" customWidth="1"/>
    <col min="11527" max="11527" width="12.85546875" style="137" customWidth="1"/>
    <col min="11528" max="11528" width="10.28515625" style="137" customWidth="1"/>
    <col min="11529" max="11529" width="11.42578125" style="137" bestFit="1" customWidth="1"/>
    <col min="11530" max="11530" width="15.5703125" style="137" customWidth="1"/>
    <col min="11531" max="11779" width="9.140625" style="137"/>
    <col min="11780" max="11780" width="16.42578125" style="137" customWidth="1"/>
    <col min="11781" max="11781" width="14" style="137" customWidth="1"/>
    <col min="11782" max="11782" width="2.7109375" style="137" customWidth="1"/>
    <col min="11783" max="11783" width="12.85546875" style="137" customWidth="1"/>
    <col min="11784" max="11784" width="10.28515625" style="137" customWidth="1"/>
    <col min="11785" max="11785" width="11.42578125" style="137" bestFit="1" customWidth="1"/>
    <col min="11786" max="11786" width="15.5703125" style="137" customWidth="1"/>
    <col min="11787" max="12035" width="9.140625" style="137"/>
    <col min="12036" max="12036" width="16.42578125" style="137" customWidth="1"/>
    <col min="12037" max="12037" width="14" style="137" customWidth="1"/>
    <col min="12038" max="12038" width="2.7109375" style="137" customWidth="1"/>
    <col min="12039" max="12039" width="12.85546875" style="137" customWidth="1"/>
    <col min="12040" max="12040" width="10.28515625" style="137" customWidth="1"/>
    <col min="12041" max="12041" width="11.42578125" style="137" bestFit="1" customWidth="1"/>
    <col min="12042" max="12042" width="15.5703125" style="137" customWidth="1"/>
    <col min="12043" max="12291" width="9.140625" style="137"/>
    <col min="12292" max="12292" width="16.42578125" style="137" customWidth="1"/>
    <col min="12293" max="12293" width="14" style="137" customWidth="1"/>
    <col min="12294" max="12294" width="2.7109375" style="137" customWidth="1"/>
    <col min="12295" max="12295" width="12.85546875" style="137" customWidth="1"/>
    <col min="12296" max="12296" width="10.28515625" style="137" customWidth="1"/>
    <col min="12297" max="12297" width="11.42578125" style="137" bestFit="1" customWidth="1"/>
    <col min="12298" max="12298" width="15.5703125" style="137" customWidth="1"/>
    <col min="12299" max="12547" width="9.140625" style="137"/>
    <col min="12548" max="12548" width="16.42578125" style="137" customWidth="1"/>
    <col min="12549" max="12549" width="14" style="137" customWidth="1"/>
    <col min="12550" max="12550" width="2.7109375" style="137" customWidth="1"/>
    <col min="12551" max="12551" width="12.85546875" style="137" customWidth="1"/>
    <col min="12552" max="12552" width="10.28515625" style="137" customWidth="1"/>
    <col min="12553" max="12553" width="11.42578125" style="137" bestFit="1" customWidth="1"/>
    <col min="12554" max="12554" width="15.5703125" style="137" customWidth="1"/>
    <col min="12555" max="12803" width="9.140625" style="137"/>
    <col min="12804" max="12804" width="16.42578125" style="137" customWidth="1"/>
    <col min="12805" max="12805" width="14" style="137" customWidth="1"/>
    <col min="12806" max="12806" width="2.7109375" style="137" customWidth="1"/>
    <col min="12807" max="12807" width="12.85546875" style="137" customWidth="1"/>
    <col min="12808" max="12808" width="10.28515625" style="137" customWidth="1"/>
    <col min="12809" max="12809" width="11.42578125" style="137" bestFit="1" customWidth="1"/>
    <col min="12810" max="12810" width="15.5703125" style="137" customWidth="1"/>
    <col min="12811" max="13059" width="9.140625" style="137"/>
    <col min="13060" max="13060" width="16.42578125" style="137" customWidth="1"/>
    <col min="13061" max="13061" width="14" style="137" customWidth="1"/>
    <col min="13062" max="13062" width="2.7109375" style="137" customWidth="1"/>
    <col min="13063" max="13063" width="12.85546875" style="137" customWidth="1"/>
    <col min="13064" max="13064" width="10.28515625" style="137" customWidth="1"/>
    <col min="13065" max="13065" width="11.42578125" style="137" bestFit="1" customWidth="1"/>
    <col min="13066" max="13066" width="15.5703125" style="137" customWidth="1"/>
    <col min="13067" max="13315" width="9.140625" style="137"/>
    <col min="13316" max="13316" width="16.42578125" style="137" customWidth="1"/>
    <col min="13317" max="13317" width="14" style="137" customWidth="1"/>
    <col min="13318" max="13318" width="2.7109375" style="137" customWidth="1"/>
    <col min="13319" max="13319" width="12.85546875" style="137" customWidth="1"/>
    <col min="13320" max="13320" width="10.28515625" style="137" customWidth="1"/>
    <col min="13321" max="13321" width="11.42578125" style="137" bestFit="1" customWidth="1"/>
    <col min="13322" max="13322" width="15.5703125" style="137" customWidth="1"/>
    <col min="13323" max="13571" width="9.140625" style="137"/>
    <col min="13572" max="13572" width="16.42578125" style="137" customWidth="1"/>
    <col min="13573" max="13573" width="14" style="137" customWidth="1"/>
    <col min="13574" max="13574" width="2.7109375" style="137" customWidth="1"/>
    <col min="13575" max="13575" width="12.85546875" style="137" customWidth="1"/>
    <col min="13576" max="13576" width="10.28515625" style="137" customWidth="1"/>
    <col min="13577" max="13577" width="11.42578125" style="137" bestFit="1" customWidth="1"/>
    <col min="13578" max="13578" width="15.5703125" style="137" customWidth="1"/>
    <col min="13579" max="13827" width="9.140625" style="137"/>
    <col min="13828" max="13828" width="16.42578125" style="137" customWidth="1"/>
    <col min="13829" max="13829" width="14" style="137" customWidth="1"/>
    <col min="13830" max="13830" width="2.7109375" style="137" customWidth="1"/>
    <col min="13831" max="13831" width="12.85546875" style="137" customWidth="1"/>
    <col min="13832" max="13832" width="10.28515625" style="137" customWidth="1"/>
    <col min="13833" max="13833" width="11.42578125" style="137" bestFit="1" customWidth="1"/>
    <col min="13834" max="13834" width="15.5703125" style="137" customWidth="1"/>
    <col min="13835" max="14083" width="9.140625" style="137"/>
    <col min="14084" max="14084" width="16.42578125" style="137" customWidth="1"/>
    <col min="14085" max="14085" width="14" style="137" customWidth="1"/>
    <col min="14086" max="14086" width="2.7109375" style="137" customWidth="1"/>
    <col min="14087" max="14087" width="12.85546875" style="137" customWidth="1"/>
    <col min="14088" max="14088" width="10.28515625" style="137" customWidth="1"/>
    <col min="14089" max="14089" width="11.42578125" style="137" bestFit="1" customWidth="1"/>
    <col min="14090" max="14090" width="15.5703125" style="137" customWidth="1"/>
    <col min="14091" max="14339" width="9.140625" style="137"/>
    <col min="14340" max="14340" width="16.42578125" style="137" customWidth="1"/>
    <col min="14341" max="14341" width="14" style="137" customWidth="1"/>
    <col min="14342" max="14342" width="2.7109375" style="137" customWidth="1"/>
    <col min="14343" max="14343" width="12.85546875" style="137" customWidth="1"/>
    <col min="14344" max="14344" width="10.28515625" style="137" customWidth="1"/>
    <col min="14345" max="14345" width="11.42578125" style="137" bestFit="1" customWidth="1"/>
    <col min="14346" max="14346" width="15.5703125" style="137" customWidth="1"/>
    <col min="14347" max="14595" width="9.140625" style="137"/>
    <col min="14596" max="14596" width="16.42578125" style="137" customWidth="1"/>
    <col min="14597" max="14597" width="14" style="137" customWidth="1"/>
    <col min="14598" max="14598" width="2.7109375" style="137" customWidth="1"/>
    <col min="14599" max="14599" width="12.85546875" style="137" customWidth="1"/>
    <col min="14600" max="14600" width="10.28515625" style="137" customWidth="1"/>
    <col min="14601" max="14601" width="11.42578125" style="137" bestFit="1" customWidth="1"/>
    <col min="14602" max="14602" width="15.5703125" style="137" customWidth="1"/>
    <col min="14603" max="14851" width="9.140625" style="137"/>
    <col min="14852" max="14852" width="16.42578125" style="137" customWidth="1"/>
    <col min="14853" max="14853" width="14" style="137" customWidth="1"/>
    <col min="14854" max="14854" width="2.7109375" style="137" customWidth="1"/>
    <col min="14855" max="14855" width="12.85546875" style="137" customWidth="1"/>
    <col min="14856" max="14856" width="10.28515625" style="137" customWidth="1"/>
    <col min="14857" max="14857" width="11.42578125" style="137" bestFit="1" customWidth="1"/>
    <col min="14858" max="14858" width="15.5703125" style="137" customWidth="1"/>
    <col min="14859" max="15107" width="9.140625" style="137"/>
    <col min="15108" max="15108" width="16.42578125" style="137" customWidth="1"/>
    <col min="15109" max="15109" width="14" style="137" customWidth="1"/>
    <col min="15110" max="15110" width="2.7109375" style="137" customWidth="1"/>
    <col min="15111" max="15111" width="12.85546875" style="137" customWidth="1"/>
    <col min="15112" max="15112" width="10.28515625" style="137" customWidth="1"/>
    <col min="15113" max="15113" width="11.42578125" style="137" bestFit="1" customWidth="1"/>
    <col min="15114" max="15114" width="15.5703125" style="137" customWidth="1"/>
    <col min="15115" max="15363" width="9.140625" style="137"/>
    <col min="15364" max="15364" width="16.42578125" style="137" customWidth="1"/>
    <col min="15365" max="15365" width="14" style="137" customWidth="1"/>
    <col min="15366" max="15366" width="2.7109375" style="137" customWidth="1"/>
    <col min="15367" max="15367" width="12.85546875" style="137" customWidth="1"/>
    <col min="15368" max="15368" width="10.28515625" style="137" customWidth="1"/>
    <col min="15369" max="15369" width="11.42578125" style="137" bestFit="1" customWidth="1"/>
    <col min="15370" max="15370" width="15.5703125" style="137" customWidth="1"/>
    <col min="15371" max="15619" width="9.140625" style="137"/>
    <col min="15620" max="15620" width="16.42578125" style="137" customWidth="1"/>
    <col min="15621" max="15621" width="14" style="137" customWidth="1"/>
    <col min="15622" max="15622" width="2.7109375" style="137" customWidth="1"/>
    <col min="15623" max="15623" width="12.85546875" style="137" customWidth="1"/>
    <col min="15624" max="15624" width="10.28515625" style="137" customWidth="1"/>
    <col min="15625" max="15625" width="11.42578125" style="137" bestFit="1" customWidth="1"/>
    <col min="15626" max="15626" width="15.5703125" style="137" customWidth="1"/>
    <col min="15627" max="15875" width="9.140625" style="137"/>
    <col min="15876" max="15876" width="16.42578125" style="137" customWidth="1"/>
    <col min="15877" max="15877" width="14" style="137" customWidth="1"/>
    <col min="15878" max="15878" width="2.7109375" style="137" customWidth="1"/>
    <col min="15879" max="15879" width="12.85546875" style="137" customWidth="1"/>
    <col min="15880" max="15880" width="10.28515625" style="137" customWidth="1"/>
    <col min="15881" max="15881" width="11.42578125" style="137" bestFit="1" customWidth="1"/>
    <col min="15882" max="15882" width="15.5703125" style="137" customWidth="1"/>
    <col min="15883" max="16131" width="9.140625" style="137"/>
    <col min="16132" max="16132" width="16.42578125" style="137" customWidth="1"/>
    <col min="16133" max="16133" width="14" style="137" customWidth="1"/>
    <col min="16134" max="16134" width="2.7109375" style="137" customWidth="1"/>
    <col min="16135" max="16135" width="12.85546875" style="137" customWidth="1"/>
    <col min="16136" max="16136" width="10.28515625" style="137" customWidth="1"/>
    <col min="16137" max="16137" width="11.42578125" style="137" bestFit="1" customWidth="1"/>
    <col min="16138" max="16138" width="15.5703125" style="137" customWidth="1"/>
    <col min="16139" max="16384" width="9.140625" style="137"/>
  </cols>
  <sheetData>
    <row r="1" spans="1:10" s="124" customFormat="1" ht="15.75">
      <c r="B1" s="438" t="s">
        <v>70</v>
      </c>
      <c r="C1" s="438"/>
      <c r="D1" s="438"/>
      <c r="E1" s="438"/>
      <c r="F1" s="339"/>
      <c r="G1" s="339"/>
    </row>
    <row r="2" spans="1:10" s="124" customFormat="1" ht="15.75">
      <c r="B2" s="438" t="s">
        <v>474</v>
      </c>
      <c r="C2" s="438"/>
      <c r="D2" s="438"/>
      <c r="E2" s="438"/>
      <c r="F2" s="339"/>
      <c r="G2" s="339"/>
    </row>
    <row r="3" spans="1:10" s="124" customFormat="1" ht="15.75">
      <c r="B3" s="25"/>
      <c r="C3" s="25"/>
      <c r="D3" s="25"/>
      <c r="E3" s="25"/>
      <c r="F3" s="25"/>
      <c r="G3" s="25"/>
    </row>
    <row r="4" spans="1:10" s="124" customFormat="1" ht="15.75">
      <c r="E4" s="125"/>
      <c r="F4" s="126"/>
    </row>
    <row r="5" spans="1:10" s="124" customFormat="1" ht="15.75">
      <c r="A5" s="127" t="s">
        <v>61</v>
      </c>
      <c r="E5" s="338" t="s">
        <v>26</v>
      </c>
      <c r="F5" s="128"/>
    </row>
    <row r="6" spans="1:10" s="124" customFormat="1" ht="15.75">
      <c r="B6" s="124" t="s">
        <v>62</v>
      </c>
      <c r="E6" s="129">
        <v>19339358</v>
      </c>
      <c r="F6" s="130"/>
      <c r="G6" s="131"/>
      <c r="J6" s="132"/>
    </row>
    <row r="7" spans="1:10" s="124" customFormat="1" ht="15.75">
      <c r="B7" s="124" t="s">
        <v>63</v>
      </c>
      <c r="E7" s="129">
        <v>54512529</v>
      </c>
      <c r="F7" s="130"/>
      <c r="G7" s="131"/>
      <c r="J7" s="132"/>
    </row>
    <row r="8" spans="1:10" s="124" customFormat="1" ht="15.75">
      <c r="B8" s="124" t="s">
        <v>64</v>
      </c>
      <c r="E8" s="129">
        <v>5619658</v>
      </c>
      <c r="F8" s="130"/>
      <c r="G8" s="131"/>
      <c r="J8" s="132"/>
    </row>
    <row r="9" spans="1:10" s="124" customFormat="1" ht="15.75">
      <c r="B9" s="124" t="s">
        <v>65</v>
      </c>
      <c r="E9" s="129">
        <f>5320745+9529045</f>
        <v>14849790</v>
      </c>
      <c r="F9" s="130"/>
      <c r="G9" s="131"/>
      <c r="J9" s="132"/>
    </row>
    <row r="10" spans="1:10" s="124" customFormat="1" ht="15.75">
      <c r="B10" s="124" t="s">
        <v>66</v>
      </c>
      <c r="E10" s="129">
        <v>26764219</v>
      </c>
      <c r="F10" s="130"/>
      <c r="G10" s="131"/>
      <c r="J10" s="132"/>
    </row>
    <row r="11" spans="1:10" s="124" customFormat="1" ht="15.75">
      <c r="B11" s="124" t="s">
        <v>67</v>
      </c>
      <c r="E11" s="129">
        <v>46850584</v>
      </c>
      <c r="F11" s="130"/>
      <c r="G11" s="131"/>
      <c r="J11" s="132"/>
    </row>
    <row r="12" spans="1:10" s="124" customFormat="1" ht="15.75">
      <c r="B12" s="124" t="s">
        <v>68</v>
      </c>
      <c r="E12" s="133"/>
      <c r="F12" s="130"/>
      <c r="G12" s="131"/>
      <c r="J12" s="132"/>
    </row>
    <row r="13" spans="1:10" s="124" customFormat="1" ht="15.75">
      <c r="C13" s="124" t="s">
        <v>69</v>
      </c>
      <c r="E13" s="394">
        <f>SUM(E6:E12)</f>
        <v>167936138</v>
      </c>
      <c r="F13" s="130"/>
    </row>
    <row r="14" spans="1:10" s="124" customFormat="1" ht="15.75">
      <c r="E14" s="125"/>
      <c r="F14" s="130"/>
    </row>
    <row r="15" spans="1:10" s="124" customFormat="1" ht="15.75">
      <c r="B15" s="124" t="s">
        <v>479</v>
      </c>
      <c r="E15" s="134">
        <v>1537643</v>
      </c>
      <c r="F15" s="128"/>
    </row>
    <row r="16" spans="1:10" s="124" customFormat="1" ht="16.5" thickBot="1">
      <c r="E16" s="125"/>
    </row>
    <row r="17" spans="1:8" s="124" customFormat="1" ht="16.5" thickBot="1">
      <c r="A17" s="127" t="s">
        <v>70</v>
      </c>
      <c r="C17" s="127"/>
      <c r="D17" s="127"/>
      <c r="E17" s="336">
        <f>E13/E15</f>
        <v>109.21659839117403</v>
      </c>
    </row>
    <row r="18" spans="1:8" s="124" customFormat="1" ht="15.75">
      <c r="E18" s="125"/>
    </row>
    <row r="19" spans="1:8" s="124" customFormat="1" ht="15.75">
      <c r="E19" s="125"/>
    </row>
    <row r="20" spans="1:8" s="124" customFormat="1" ht="15.75">
      <c r="B20" s="124" t="s">
        <v>478</v>
      </c>
      <c r="E20" s="125">
        <v>123958524</v>
      </c>
    </row>
    <row r="21" spans="1:8" s="124" customFormat="1" ht="15.75">
      <c r="B21" s="124" t="s">
        <v>479</v>
      </c>
      <c r="C21" s="135"/>
      <c r="D21" s="135"/>
      <c r="E21" s="125">
        <f>E15</f>
        <v>1537643</v>
      </c>
      <c r="F21" s="135"/>
      <c r="G21" s="135"/>
      <c r="H21" s="135"/>
    </row>
    <row r="22" spans="1:8" s="124" customFormat="1" ht="16.5" thickBot="1">
      <c r="B22" s="135"/>
      <c r="C22" s="135"/>
      <c r="D22" s="135"/>
      <c r="E22" s="136"/>
      <c r="F22" s="135"/>
      <c r="G22" s="135"/>
      <c r="H22" s="135"/>
    </row>
    <row r="23" spans="1:8" s="124" customFormat="1" ht="16.5" thickBot="1">
      <c r="A23" s="27" t="s">
        <v>480</v>
      </c>
      <c r="C23" s="337"/>
      <c r="D23" s="337"/>
      <c r="E23" s="336">
        <f>E20/E21</f>
        <v>80.615932306783819</v>
      </c>
      <c r="F23" s="135"/>
      <c r="G23" s="135"/>
      <c r="H23" s="135"/>
    </row>
    <row r="24" spans="1:8" s="124" customFormat="1" ht="15.75">
      <c r="E24" s="125"/>
    </row>
    <row r="25" spans="1:8" s="124" customFormat="1" ht="15.75">
      <c r="E25" s="125"/>
    </row>
    <row r="26" spans="1:8" s="124" customFormat="1" ht="15.75">
      <c r="E26" s="125"/>
    </row>
    <row r="27" spans="1:8" s="124" customFormat="1" ht="15.75">
      <c r="E27" s="125"/>
    </row>
    <row r="28" spans="1:8" s="124" customFormat="1" ht="15.75">
      <c r="E28" s="125"/>
    </row>
    <row r="29" spans="1:8" s="124" customFormat="1" ht="15.75">
      <c r="E29" s="125"/>
    </row>
    <row r="30" spans="1:8" s="124" customFormat="1" ht="15.75">
      <c r="E30" s="125"/>
    </row>
  </sheetData>
  <mergeCells count="2">
    <mergeCell ref="B1:E1"/>
    <mergeCell ref="B2:E2"/>
  </mergeCells>
  <pageMargins left="0.45" right="0.45" top="0.5" bottom="0.75" header="0.3" footer="0.3"/>
  <pageSetup scale="80" orientation="portrait" r:id="rId1"/>
  <headerFooter>
    <oddFooter>&amp;L&amp;"Arial,Italic"&amp;9Division of School Business
NC Department of Public Instruction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0"/>
  <sheetViews>
    <sheetView showGridLines="0" topLeftCell="A5" workbookViewId="0">
      <pane ySplit="3" topLeftCell="A8" activePane="bottomLeft" state="frozen"/>
      <selection activeCell="A5" sqref="A5"/>
      <selection pane="bottomLeft" activeCell="A8" sqref="A8"/>
    </sheetView>
  </sheetViews>
  <sheetFormatPr defaultRowHeight="12.75"/>
  <cols>
    <col min="1" max="1" width="3" customWidth="1"/>
    <col min="2" max="2" width="7.42578125" style="116" customWidth="1"/>
    <col min="3" max="3" width="21" style="116" customWidth="1"/>
    <col min="4" max="4" width="14.42578125" customWidth="1"/>
    <col min="5" max="5" width="17.28515625" customWidth="1"/>
    <col min="6" max="6" width="9.28515625" style="311" bestFit="1" customWidth="1"/>
    <col min="257" max="257" width="3" customWidth="1"/>
    <col min="258" max="258" width="7.42578125" customWidth="1"/>
    <col min="259" max="259" width="21" customWidth="1"/>
    <col min="260" max="260" width="14.42578125" customWidth="1"/>
    <col min="261" max="261" width="17.28515625" customWidth="1"/>
    <col min="262" max="262" width="9.28515625" bestFit="1" customWidth="1"/>
    <col min="513" max="513" width="3" customWidth="1"/>
    <col min="514" max="514" width="7.42578125" customWidth="1"/>
    <col min="515" max="515" width="21" customWidth="1"/>
    <col min="516" max="516" width="14.42578125" customWidth="1"/>
    <col min="517" max="517" width="17.28515625" customWidth="1"/>
    <col min="518" max="518" width="9.28515625" bestFit="1" customWidth="1"/>
    <col min="769" max="769" width="3" customWidth="1"/>
    <col min="770" max="770" width="7.42578125" customWidth="1"/>
    <col min="771" max="771" width="21" customWidth="1"/>
    <col min="772" max="772" width="14.42578125" customWidth="1"/>
    <col min="773" max="773" width="17.28515625" customWidth="1"/>
    <col min="774" max="774" width="9.28515625" bestFit="1" customWidth="1"/>
    <col min="1025" max="1025" width="3" customWidth="1"/>
    <col min="1026" max="1026" width="7.42578125" customWidth="1"/>
    <col min="1027" max="1027" width="21" customWidth="1"/>
    <col min="1028" max="1028" width="14.42578125" customWidth="1"/>
    <col min="1029" max="1029" width="17.28515625" customWidth="1"/>
    <col min="1030" max="1030" width="9.28515625" bestFit="1" customWidth="1"/>
    <col min="1281" max="1281" width="3" customWidth="1"/>
    <col min="1282" max="1282" width="7.42578125" customWidth="1"/>
    <col min="1283" max="1283" width="21" customWidth="1"/>
    <col min="1284" max="1284" width="14.42578125" customWidth="1"/>
    <col min="1285" max="1285" width="17.28515625" customWidth="1"/>
    <col min="1286" max="1286" width="9.28515625" bestFit="1" customWidth="1"/>
    <col min="1537" max="1537" width="3" customWidth="1"/>
    <col min="1538" max="1538" width="7.42578125" customWidth="1"/>
    <col min="1539" max="1539" width="21" customWidth="1"/>
    <col min="1540" max="1540" width="14.42578125" customWidth="1"/>
    <col min="1541" max="1541" width="17.28515625" customWidth="1"/>
    <col min="1542" max="1542" width="9.28515625" bestFit="1" customWidth="1"/>
    <col min="1793" max="1793" width="3" customWidth="1"/>
    <col min="1794" max="1794" width="7.42578125" customWidth="1"/>
    <col min="1795" max="1795" width="21" customWidth="1"/>
    <col min="1796" max="1796" width="14.42578125" customWidth="1"/>
    <col min="1797" max="1797" width="17.28515625" customWidth="1"/>
    <col min="1798" max="1798" width="9.28515625" bestFit="1" customWidth="1"/>
    <col min="2049" max="2049" width="3" customWidth="1"/>
    <col min="2050" max="2050" width="7.42578125" customWidth="1"/>
    <col min="2051" max="2051" width="21" customWidth="1"/>
    <col min="2052" max="2052" width="14.42578125" customWidth="1"/>
    <col min="2053" max="2053" width="17.28515625" customWidth="1"/>
    <col min="2054" max="2054" width="9.28515625" bestFit="1" customWidth="1"/>
    <col min="2305" max="2305" width="3" customWidth="1"/>
    <col min="2306" max="2306" width="7.42578125" customWidth="1"/>
    <col min="2307" max="2307" width="21" customWidth="1"/>
    <col min="2308" max="2308" width="14.42578125" customWidth="1"/>
    <col min="2309" max="2309" width="17.28515625" customWidth="1"/>
    <col min="2310" max="2310" width="9.28515625" bestFit="1" customWidth="1"/>
    <col min="2561" max="2561" width="3" customWidth="1"/>
    <col min="2562" max="2562" width="7.42578125" customWidth="1"/>
    <col min="2563" max="2563" width="21" customWidth="1"/>
    <col min="2564" max="2564" width="14.42578125" customWidth="1"/>
    <col min="2565" max="2565" width="17.28515625" customWidth="1"/>
    <col min="2566" max="2566" width="9.28515625" bestFit="1" customWidth="1"/>
    <col min="2817" max="2817" width="3" customWidth="1"/>
    <col min="2818" max="2818" width="7.42578125" customWidth="1"/>
    <col min="2819" max="2819" width="21" customWidth="1"/>
    <col min="2820" max="2820" width="14.42578125" customWidth="1"/>
    <col min="2821" max="2821" width="17.28515625" customWidth="1"/>
    <col min="2822" max="2822" width="9.28515625" bestFit="1" customWidth="1"/>
    <col min="3073" max="3073" width="3" customWidth="1"/>
    <col min="3074" max="3074" width="7.42578125" customWidth="1"/>
    <col min="3075" max="3075" width="21" customWidth="1"/>
    <col min="3076" max="3076" width="14.42578125" customWidth="1"/>
    <col min="3077" max="3077" width="17.28515625" customWidth="1"/>
    <col min="3078" max="3078" width="9.28515625" bestFit="1" customWidth="1"/>
    <col min="3329" max="3329" width="3" customWidth="1"/>
    <col min="3330" max="3330" width="7.42578125" customWidth="1"/>
    <col min="3331" max="3331" width="21" customWidth="1"/>
    <col min="3332" max="3332" width="14.42578125" customWidth="1"/>
    <col min="3333" max="3333" width="17.28515625" customWidth="1"/>
    <col min="3334" max="3334" width="9.28515625" bestFit="1" customWidth="1"/>
    <col min="3585" max="3585" width="3" customWidth="1"/>
    <col min="3586" max="3586" width="7.42578125" customWidth="1"/>
    <col min="3587" max="3587" width="21" customWidth="1"/>
    <col min="3588" max="3588" width="14.42578125" customWidth="1"/>
    <col min="3589" max="3589" width="17.28515625" customWidth="1"/>
    <col min="3590" max="3590" width="9.28515625" bestFit="1" customWidth="1"/>
    <col min="3841" max="3841" width="3" customWidth="1"/>
    <col min="3842" max="3842" width="7.42578125" customWidth="1"/>
    <col min="3843" max="3843" width="21" customWidth="1"/>
    <col min="3844" max="3844" width="14.42578125" customWidth="1"/>
    <col min="3845" max="3845" width="17.28515625" customWidth="1"/>
    <col min="3846" max="3846" width="9.28515625" bestFit="1" customWidth="1"/>
    <col min="4097" max="4097" width="3" customWidth="1"/>
    <col min="4098" max="4098" width="7.42578125" customWidth="1"/>
    <col min="4099" max="4099" width="21" customWidth="1"/>
    <col min="4100" max="4100" width="14.42578125" customWidth="1"/>
    <col min="4101" max="4101" width="17.28515625" customWidth="1"/>
    <col min="4102" max="4102" width="9.28515625" bestFit="1" customWidth="1"/>
    <col min="4353" max="4353" width="3" customWidth="1"/>
    <col min="4354" max="4354" width="7.42578125" customWidth="1"/>
    <col min="4355" max="4355" width="21" customWidth="1"/>
    <col min="4356" max="4356" width="14.42578125" customWidth="1"/>
    <col min="4357" max="4357" width="17.28515625" customWidth="1"/>
    <col min="4358" max="4358" width="9.28515625" bestFit="1" customWidth="1"/>
    <col min="4609" max="4609" width="3" customWidth="1"/>
    <col min="4610" max="4610" width="7.42578125" customWidth="1"/>
    <col min="4611" max="4611" width="21" customWidth="1"/>
    <col min="4612" max="4612" width="14.42578125" customWidth="1"/>
    <col min="4613" max="4613" width="17.28515625" customWidth="1"/>
    <col min="4614" max="4614" width="9.28515625" bestFit="1" customWidth="1"/>
    <col min="4865" max="4865" width="3" customWidth="1"/>
    <col min="4866" max="4866" width="7.42578125" customWidth="1"/>
    <col min="4867" max="4867" width="21" customWidth="1"/>
    <col min="4868" max="4868" width="14.42578125" customWidth="1"/>
    <col min="4869" max="4869" width="17.28515625" customWidth="1"/>
    <col min="4870" max="4870" width="9.28515625" bestFit="1" customWidth="1"/>
    <col min="5121" max="5121" width="3" customWidth="1"/>
    <col min="5122" max="5122" width="7.42578125" customWidth="1"/>
    <col min="5123" max="5123" width="21" customWidth="1"/>
    <col min="5124" max="5124" width="14.42578125" customWidth="1"/>
    <col min="5125" max="5125" width="17.28515625" customWidth="1"/>
    <col min="5126" max="5126" width="9.28515625" bestFit="1" customWidth="1"/>
    <col min="5377" max="5377" width="3" customWidth="1"/>
    <col min="5378" max="5378" width="7.42578125" customWidth="1"/>
    <col min="5379" max="5379" width="21" customWidth="1"/>
    <col min="5380" max="5380" width="14.42578125" customWidth="1"/>
    <col min="5381" max="5381" width="17.28515625" customWidth="1"/>
    <col min="5382" max="5382" width="9.28515625" bestFit="1" customWidth="1"/>
    <col min="5633" max="5633" width="3" customWidth="1"/>
    <col min="5634" max="5634" width="7.42578125" customWidth="1"/>
    <col min="5635" max="5635" width="21" customWidth="1"/>
    <col min="5636" max="5636" width="14.42578125" customWidth="1"/>
    <col min="5637" max="5637" width="17.28515625" customWidth="1"/>
    <col min="5638" max="5638" width="9.28515625" bestFit="1" customWidth="1"/>
    <col min="5889" max="5889" width="3" customWidth="1"/>
    <col min="5890" max="5890" width="7.42578125" customWidth="1"/>
    <col min="5891" max="5891" width="21" customWidth="1"/>
    <col min="5892" max="5892" width="14.42578125" customWidth="1"/>
    <col min="5893" max="5893" width="17.28515625" customWidth="1"/>
    <col min="5894" max="5894" width="9.28515625" bestFit="1" customWidth="1"/>
    <col min="6145" max="6145" width="3" customWidth="1"/>
    <col min="6146" max="6146" width="7.42578125" customWidth="1"/>
    <col min="6147" max="6147" width="21" customWidth="1"/>
    <col min="6148" max="6148" width="14.42578125" customWidth="1"/>
    <col min="6149" max="6149" width="17.28515625" customWidth="1"/>
    <col min="6150" max="6150" width="9.28515625" bestFit="1" customWidth="1"/>
    <col min="6401" max="6401" width="3" customWidth="1"/>
    <col min="6402" max="6402" width="7.42578125" customWidth="1"/>
    <col min="6403" max="6403" width="21" customWidth="1"/>
    <col min="6404" max="6404" width="14.42578125" customWidth="1"/>
    <col min="6405" max="6405" width="17.28515625" customWidth="1"/>
    <col min="6406" max="6406" width="9.28515625" bestFit="1" customWidth="1"/>
    <col min="6657" max="6657" width="3" customWidth="1"/>
    <col min="6658" max="6658" width="7.42578125" customWidth="1"/>
    <col min="6659" max="6659" width="21" customWidth="1"/>
    <col min="6660" max="6660" width="14.42578125" customWidth="1"/>
    <col min="6661" max="6661" width="17.28515625" customWidth="1"/>
    <col min="6662" max="6662" width="9.28515625" bestFit="1" customWidth="1"/>
    <col min="6913" max="6913" width="3" customWidth="1"/>
    <col min="6914" max="6914" width="7.42578125" customWidth="1"/>
    <col min="6915" max="6915" width="21" customWidth="1"/>
    <col min="6916" max="6916" width="14.42578125" customWidth="1"/>
    <col min="6917" max="6917" width="17.28515625" customWidth="1"/>
    <col min="6918" max="6918" width="9.28515625" bestFit="1" customWidth="1"/>
    <col min="7169" max="7169" width="3" customWidth="1"/>
    <col min="7170" max="7170" width="7.42578125" customWidth="1"/>
    <col min="7171" max="7171" width="21" customWidth="1"/>
    <col min="7172" max="7172" width="14.42578125" customWidth="1"/>
    <col min="7173" max="7173" width="17.28515625" customWidth="1"/>
    <col min="7174" max="7174" width="9.28515625" bestFit="1" customWidth="1"/>
    <col min="7425" max="7425" width="3" customWidth="1"/>
    <col min="7426" max="7426" width="7.42578125" customWidth="1"/>
    <col min="7427" max="7427" width="21" customWidth="1"/>
    <col min="7428" max="7428" width="14.42578125" customWidth="1"/>
    <col min="7429" max="7429" width="17.28515625" customWidth="1"/>
    <col min="7430" max="7430" width="9.28515625" bestFit="1" customWidth="1"/>
    <col min="7681" max="7681" width="3" customWidth="1"/>
    <col min="7682" max="7682" width="7.42578125" customWidth="1"/>
    <col min="7683" max="7683" width="21" customWidth="1"/>
    <col min="7684" max="7684" width="14.42578125" customWidth="1"/>
    <col min="7685" max="7685" width="17.28515625" customWidth="1"/>
    <col min="7686" max="7686" width="9.28515625" bestFit="1" customWidth="1"/>
    <col min="7937" max="7937" width="3" customWidth="1"/>
    <col min="7938" max="7938" width="7.42578125" customWidth="1"/>
    <col min="7939" max="7939" width="21" customWidth="1"/>
    <col min="7940" max="7940" width="14.42578125" customWidth="1"/>
    <col min="7941" max="7941" width="17.28515625" customWidth="1"/>
    <col min="7942" max="7942" width="9.28515625" bestFit="1" customWidth="1"/>
    <col min="8193" max="8193" width="3" customWidth="1"/>
    <col min="8194" max="8194" width="7.42578125" customWidth="1"/>
    <col min="8195" max="8195" width="21" customWidth="1"/>
    <col min="8196" max="8196" width="14.42578125" customWidth="1"/>
    <col min="8197" max="8197" width="17.28515625" customWidth="1"/>
    <col min="8198" max="8198" width="9.28515625" bestFit="1" customWidth="1"/>
    <col min="8449" max="8449" width="3" customWidth="1"/>
    <col min="8450" max="8450" width="7.42578125" customWidth="1"/>
    <col min="8451" max="8451" width="21" customWidth="1"/>
    <col min="8452" max="8452" width="14.42578125" customWidth="1"/>
    <col min="8453" max="8453" width="17.28515625" customWidth="1"/>
    <col min="8454" max="8454" width="9.28515625" bestFit="1" customWidth="1"/>
    <col min="8705" max="8705" width="3" customWidth="1"/>
    <col min="8706" max="8706" width="7.42578125" customWidth="1"/>
    <col min="8707" max="8707" width="21" customWidth="1"/>
    <col min="8708" max="8708" width="14.42578125" customWidth="1"/>
    <col min="8709" max="8709" width="17.28515625" customWidth="1"/>
    <col min="8710" max="8710" width="9.28515625" bestFit="1" customWidth="1"/>
    <col min="8961" max="8961" width="3" customWidth="1"/>
    <col min="8962" max="8962" width="7.42578125" customWidth="1"/>
    <col min="8963" max="8963" width="21" customWidth="1"/>
    <col min="8964" max="8964" width="14.42578125" customWidth="1"/>
    <col min="8965" max="8965" width="17.28515625" customWidth="1"/>
    <col min="8966" max="8966" width="9.28515625" bestFit="1" customWidth="1"/>
    <col min="9217" max="9217" width="3" customWidth="1"/>
    <col min="9218" max="9218" width="7.42578125" customWidth="1"/>
    <col min="9219" max="9219" width="21" customWidth="1"/>
    <col min="9220" max="9220" width="14.42578125" customWidth="1"/>
    <col min="9221" max="9221" width="17.28515625" customWidth="1"/>
    <col min="9222" max="9222" width="9.28515625" bestFit="1" customWidth="1"/>
    <col min="9473" max="9473" width="3" customWidth="1"/>
    <col min="9474" max="9474" width="7.42578125" customWidth="1"/>
    <col min="9475" max="9475" width="21" customWidth="1"/>
    <col min="9476" max="9476" width="14.42578125" customWidth="1"/>
    <col min="9477" max="9477" width="17.28515625" customWidth="1"/>
    <col min="9478" max="9478" width="9.28515625" bestFit="1" customWidth="1"/>
    <col min="9729" max="9729" width="3" customWidth="1"/>
    <col min="9730" max="9730" width="7.42578125" customWidth="1"/>
    <col min="9731" max="9731" width="21" customWidth="1"/>
    <col min="9732" max="9732" width="14.42578125" customWidth="1"/>
    <col min="9733" max="9733" width="17.28515625" customWidth="1"/>
    <col min="9734" max="9734" width="9.28515625" bestFit="1" customWidth="1"/>
    <col min="9985" max="9985" width="3" customWidth="1"/>
    <col min="9986" max="9986" width="7.42578125" customWidth="1"/>
    <col min="9987" max="9987" width="21" customWidth="1"/>
    <col min="9988" max="9988" width="14.42578125" customWidth="1"/>
    <col min="9989" max="9989" width="17.28515625" customWidth="1"/>
    <col min="9990" max="9990" width="9.28515625" bestFit="1" customWidth="1"/>
    <col min="10241" max="10241" width="3" customWidth="1"/>
    <col min="10242" max="10242" width="7.42578125" customWidth="1"/>
    <col min="10243" max="10243" width="21" customWidth="1"/>
    <col min="10244" max="10244" width="14.42578125" customWidth="1"/>
    <col min="10245" max="10245" width="17.28515625" customWidth="1"/>
    <col min="10246" max="10246" width="9.28515625" bestFit="1" customWidth="1"/>
    <col min="10497" max="10497" width="3" customWidth="1"/>
    <col min="10498" max="10498" width="7.42578125" customWidth="1"/>
    <col min="10499" max="10499" width="21" customWidth="1"/>
    <col min="10500" max="10500" width="14.42578125" customWidth="1"/>
    <col min="10501" max="10501" width="17.28515625" customWidth="1"/>
    <col min="10502" max="10502" width="9.28515625" bestFit="1" customWidth="1"/>
    <col min="10753" max="10753" width="3" customWidth="1"/>
    <col min="10754" max="10754" width="7.42578125" customWidth="1"/>
    <col min="10755" max="10755" width="21" customWidth="1"/>
    <col min="10756" max="10756" width="14.42578125" customWidth="1"/>
    <col min="10757" max="10757" width="17.28515625" customWidth="1"/>
    <col min="10758" max="10758" width="9.28515625" bestFit="1" customWidth="1"/>
    <col min="11009" max="11009" width="3" customWidth="1"/>
    <col min="11010" max="11010" width="7.42578125" customWidth="1"/>
    <col min="11011" max="11011" width="21" customWidth="1"/>
    <col min="11012" max="11012" width="14.42578125" customWidth="1"/>
    <col min="11013" max="11013" width="17.28515625" customWidth="1"/>
    <col min="11014" max="11014" width="9.28515625" bestFit="1" customWidth="1"/>
    <col min="11265" max="11265" width="3" customWidth="1"/>
    <col min="11266" max="11266" width="7.42578125" customWidth="1"/>
    <col min="11267" max="11267" width="21" customWidth="1"/>
    <col min="11268" max="11268" width="14.42578125" customWidth="1"/>
    <col min="11269" max="11269" width="17.28515625" customWidth="1"/>
    <col min="11270" max="11270" width="9.28515625" bestFit="1" customWidth="1"/>
    <col min="11521" max="11521" width="3" customWidth="1"/>
    <col min="11522" max="11522" width="7.42578125" customWidth="1"/>
    <col min="11523" max="11523" width="21" customWidth="1"/>
    <col min="11524" max="11524" width="14.42578125" customWidth="1"/>
    <col min="11525" max="11525" width="17.28515625" customWidth="1"/>
    <col min="11526" max="11526" width="9.28515625" bestFit="1" customWidth="1"/>
    <col min="11777" max="11777" width="3" customWidth="1"/>
    <col min="11778" max="11778" width="7.42578125" customWidth="1"/>
    <col min="11779" max="11779" width="21" customWidth="1"/>
    <col min="11780" max="11780" width="14.42578125" customWidth="1"/>
    <col min="11781" max="11781" width="17.28515625" customWidth="1"/>
    <col min="11782" max="11782" width="9.28515625" bestFit="1" customWidth="1"/>
    <col min="12033" max="12033" width="3" customWidth="1"/>
    <col min="12034" max="12034" width="7.42578125" customWidth="1"/>
    <col min="12035" max="12035" width="21" customWidth="1"/>
    <col min="12036" max="12036" width="14.42578125" customWidth="1"/>
    <col min="12037" max="12037" width="17.28515625" customWidth="1"/>
    <col min="12038" max="12038" width="9.28515625" bestFit="1" customWidth="1"/>
    <col min="12289" max="12289" width="3" customWidth="1"/>
    <col min="12290" max="12290" width="7.42578125" customWidth="1"/>
    <col min="12291" max="12291" width="21" customWidth="1"/>
    <col min="12292" max="12292" width="14.42578125" customWidth="1"/>
    <col min="12293" max="12293" width="17.28515625" customWidth="1"/>
    <col min="12294" max="12294" width="9.28515625" bestFit="1" customWidth="1"/>
    <col min="12545" max="12545" width="3" customWidth="1"/>
    <col min="12546" max="12546" width="7.42578125" customWidth="1"/>
    <col min="12547" max="12547" width="21" customWidth="1"/>
    <col min="12548" max="12548" width="14.42578125" customWidth="1"/>
    <col min="12549" max="12549" width="17.28515625" customWidth="1"/>
    <col min="12550" max="12550" width="9.28515625" bestFit="1" customWidth="1"/>
    <col min="12801" max="12801" width="3" customWidth="1"/>
    <col min="12802" max="12802" width="7.42578125" customWidth="1"/>
    <col min="12803" max="12803" width="21" customWidth="1"/>
    <col min="12804" max="12804" width="14.42578125" customWidth="1"/>
    <col min="12805" max="12805" width="17.28515625" customWidth="1"/>
    <col min="12806" max="12806" width="9.28515625" bestFit="1" customWidth="1"/>
    <col min="13057" max="13057" width="3" customWidth="1"/>
    <col min="13058" max="13058" width="7.42578125" customWidth="1"/>
    <col min="13059" max="13059" width="21" customWidth="1"/>
    <col min="13060" max="13060" width="14.42578125" customWidth="1"/>
    <col min="13061" max="13061" width="17.28515625" customWidth="1"/>
    <col min="13062" max="13062" width="9.28515625" bestFit="1" customWidth="1"/>
    <col min="13313" max="13313" width="3" customWidth="1"/>
    <col min="13314" max="13314" width="7.42578125" customWidth="1"/>
    <col min="13315" max="13315" width="21" customWidth="1"/>
    <col min="13316" max="13316" width="14.42578125" customWidth="1"/>
    <col min="13317" max="13317" width="17.28515625" customWidth="1"/>
    <col min="13318" max="13318" width="9.28515625" bestFit="1" customWidth="1"/>
    <col min="13569" max="13569" width="3" customWidth="1"/>
    <col min="13570" max="13570" width="7.42578125" customWidth="1"/>
    <col min="13571" max="13571" width="21" customWidth="1"/>
    <col min="13572" max="13572" width="14.42578125" customWidth="1"/>
    <col min="13573" max="13573" width="17.28515625" customWidth="1"/>
    <col min="13574" max="13574" width="9.28515625" bestFit="1" customWidth="1"/>
    <col min="13825" max="13825" width="3" customWidth="1"/>
    <col min="13826" max="13826" width="7.42578125" customWidth="1"/>
    <col min="13827" max="13827" width="21" customWidth="1"/>
    <col min="13828" max="13828" width="14.42578125" customWidth="1"/>
    <col min="13829" max="13829" width="17.28515625" customWidth="1"/>
    <col min="13830" max="13830" width="9.28515625" bestFit="1" customWidth="1"/>
    <col min="14081" max="14081" width="3" customWidth="1"/>
    <col min="14082" max="14082" width="7.42578125" customWidth="1"/>
    <col min="14083" max="14083" width="21" customWidth="1"/>
    <col min="14084" max="14084" width="14.42578125" customWidth="1"/>
    <col min="14085" max="14085" width="17.28515625" customWidth="1"/>
    <col min="14086" max="14086" width="9.28515625" bestFit="1" customWidth="1"/>
    <col min="14337" max="14337" width="3" customWidth="1"/>
    <col min="14338" max="14338" width="7.42578125" customWidth="1"/>
    <col min="14339" max="14339" width="21" customWidth="1"/>
    <col min="14340" max="14340" width="14.42578125" customWidth="1"/>
    <col min="14341" max="14341" width="17.28515625" customWidth="1"/>
    <col min="14342" max="14342" width="9.28515625" bestFit="1" customWidth="1"/>
    <col min="14593" max="14593" width="3" customWidth="1"/>
    <col min="14594" max="14594" width="7.42578125" customWidth="1"/>
    <col min="14595" max="14595" width="21" customWidth="1"/>
    <col min="14596" max="14596" width="14.42578125" customWidth="1"/>
    <col min="14597" max="14597" width="17.28515625" customWidth="1"/>
    <col min="14598" max="14598" width="9.28515625" bestFit="1" customWidth="1"/>
    <col min="14849" max="14849" width="3" customWidth="1"/>
    <col min="14850" max="14850" width="7.42578125" customWidth="1"/>
    <col min="14851" max="14851" width="21" customWidth="1"/>
    <col min="14852" max="14852" width="14.42578125" customWidth="1"/>
    <col min="14853" max="14853" width="17.28515625" customWidth="1"/>
    <col min="14854" max="14854" width="9.28515625" bestFit="1" customWidth="1"/>
    <col min="15105" max="15105" width="3" customWidth="1"/>
    <col min="15106" max="15106" width="7.42578125" customWidth="1"/>
    <col min="15107" max="15107" width="21" customWidth="1"/>
    <col min="15108" max="15108" width="14.42578125" customWidth="1"/>
    <col min="15109" max="15109" width="17.28515625" customWidth="1"/>
    <col min="15110" max="15110" width="9.28515625" bestFit="1" customWidth="1"/>
    <col min="15361" max="15361" width="3" customWidth="1"/>
    <col min="15362" max="15362" width="7.42578125" customWidth="1"/>
    <col min="15363" max="15363" width="21" customWidth="1"/>
    <col min="15364" max="15364" width="14.42578125" customWidth="1"/>
    <col min="15365" max="15365" width="17.28515625" customWidth="1"/>
    <col min="15366" max="15366" width="9.28515625" bestFit="1" customWidth="1"/>
    <col min="15617" max="15617" width="3" customWidth="1"/>
    <col min="15618" max="15618" width="7.42578125" customWidth="1"/>
    <col min="15619" max="15619" width="21" customWidth="1"/>
    <col min="15620" max="15620" width="14.42578125" customWidth="1"/>
    <col min="15621" max="15621" width="17.28515625" customWidth="1"/>
    <col min="15622" max="15622" width="9.28515625" bestFit="1" customWidth="1"/>
    <col min="15873" max="15873" width="3" customWidth="1"/>
    <col min="15874" max="15874" width="7.42578125" customWidth="1"/>
    <col min="15875" max="15875" width="21" customWidth="1"/>
    <col min="15876" max="15876" width="14.42578125" customWidth="1"/>
    <col min="15877" max="15877" width="17.28515625" customWidth="1"/>
    <col min="15878" max="15878" width="9.28515625" bestFit="1" customWidth="1"/>
    <col min="16129" max="16129" width="3" customWidth="1"/>
    <col min="16130" max="16130" width="7.42578125" customWidth="1"/>
    <col min="16131" max="16131" width="21" customWidth="1"/>
    <col min="16132" max="16132" width="14.42578125" customWidth="1"/>
    <col min="16133" max="16133" width="17.28515625" customWidth="1"/>
    <col min="16134" max="16134" width="9.28515625" bestFit="1" customWidth="1"/>
  </cols>
  <sheetData>
    <row r="1" spans="2:6" ht="15.75">
      <c r="C1" s="310" t="s">
        <v>59</v>
      </c>
    </row>
    <row r="2" spans="2:6" ht="15.75">
      <c r="C2" s="310" t="s">
        <v>60</v>
      </c>
    </row>
    <row r="3" spans="2:6" ht="15">
      <c r="B3" s="331" t="s">
        <v>523</v>
      </c>
      <c r="C3" s="389" t="s">
        <v>522</v>
      </c>
    </row>
    <row r="4" spans="2:6" ht="15">
      <c r="C4" s="439" t="s">
        <v>225</v>
      </c>
      <c r="D4" s="439"/>
      <c r="E4" s="439"/>
    </row>
    <row r="5" spans="2:6" ht="15">
      <c r="B5" s="312"/>
      <c r="C5" s="440" t="s">
        <v>226</v>
      </c>
      <c r="D5" s="440"/>
      <c r="E5" s="440"/>
    </row>
    <row r="6" spans="2:6">
      <c r="E6" s="313"/>
    </row>
    <row r="7" spans="2:6" s="317" customFormat="1" ht="42.75" customHeight="1">
      <c r="B7" s="314" t="s">
        <v>227</v>
      </c>
      <c r="C7" s="314" t="s">
        <v>228</v>
      </c>
      <c r="D7" s="315" t="s">
        <v>229</v>
      </c>
      <c r="E7" s="315" t="s">
        <v>230</v>
      </c>
      <c r="F7" s="316"/>
    </row>
    <row r="8" spans="2:6" ht="13.7" customHeight="1">
      <c r="B8" s="318" t="s">
        <v>231</v>
      </c>
      <c r="C8" s="319" t="s">
        <v>232</v>
      </c>
      <c r="D8" s="320">
        <v>4881.07</v>
      </c>
      <c r="E8" s="320">
        <v>3985.24</v>
      </c>
    </row>
    <row r="9" spans="2:6" ht="13.7" customHeight="1">
      <c r="B9" s="321" t="s">
        <v>233</v>
      </c>
      <c r="C9" s="319" t="s">
        <v>234</v>
      </c>
      <c r="D9" s="320">
        <v>5266.79</v>
      </c>
      <c r="E9" s="320">
        <v>3678.25</v>
      </c>
    </row>
    <row r="10" spans="2:6" ht="13.7" customHeight="1">
      <c r="B10" s="321" t="s">
        <v>235</v>
      </c>
      <c r="C10" s="319" t="s">
        <v>236</v>
      </c>
      <c r="D10" s="320">
        <v>6832.63</v>
      </c>
      <c r="E10" s="320">
        <v>3985.24</v>
      </c>
    </row>
    <row r="11" spans="2:6" ht="13.7" customHeight="1">
      <c r="B11" s="321" t="s">
        <v>237</v>
      </c>
      <c r="C11" s="319" t="s">
        <v>238</v>
      </c>
      <c r="D11" s="320">
        <v>6159.86</v>
      </c>
      <c r="E11" s="320">
        <v>3242.61</v>
      </c>
    </row>
    <row r="12" spans="2:6" ht="13.7" customHeight="1">
      <c r="B12" s="321" t="s">
        <v>239</v>
      </c>
      <c r="C12" s="319" t="s">
        <v>240</v>
      </c>
      <c r="D12" s="320">
        <v>6055.94</v>
      </c>
      <c r="E12" s="320">
        <v>3544.44</v>
      </c>
    </row>
    <row r="13" spans="2:6" ht="13.7" customHeight="1">
      <c r="B13" s="321" t="s">
        <v>241</v>
      </c>
      <c r="C13" s="319" t="s">
        <v>242</v>
      </c>
      <c r="D13" s="320">
        <v>6522.26</v>
      </c>
      <c r="E13" s="320">
        <v>3440.15</v>
      </c>
    </row>
    <row r="14" spans="2:6" ht="13.7" customHeight="1">
      <c r="B14" s="321" t="s">
        <v>243</v>
      </c>
      <c r="C14" s="319" t="s">
        <v>244</v>
      </c>
      <c r="D14" s="320">
        <v>5183.49</v>
      </c>
      <c r="E14" s="320">
        <v>3797.03</v>
      </c>
    </row>
    <row r="15" spans="2:6" ht="13.7" customHeight="1">
      <c r="B15" s="321" t="s">
        <v>245</v>
      </c>
      <c r="C15" s="319" t="s">
        <v>246</v>
      </c>
      <c r="D15" s="320">
        <v>6705.4</v>
      </c>
      <c r="E15" s="320">
        <v>3903.68</v>
      </c>
    </row>
    <row r="16" spans="2:6" ht="13.7" customHeight="1">
      <c r="B16" s="321" t="s">
        <v>247</v>
      </c>
      <c r="C16" s="319" t="s">
        <v>248</v>
      </c>
      <c r="D16" s="320">
        <v>5806.2</v>
      </c>
      <c r="E16" s="320">
        <v>3985.24</v>
      </c>
    </row>
    <row r="17" spans="2:5" ht="13.7" customHeight="1">
      <c r="B17" s="321" t="s">
        <v>249</v>
      </c>
      <c r="C17" s="319" t="s">
        <v>250</v>
      </c>
      <c r="D17" s="320">
        <v>4989.8100000000004</v>
      </c>
      <c r="E17" s="320">
        <v>3985.24</v>
      </c>
    </row>
    <row r="18" spans="2:5" ht="13.7" customHeight="1">
      <c r="B18" s="321" t="s">
        <v>251</v>
      </c>
      <c r="C18" s="319" t="s">
        <v>252</v>
      </c>
      <c r="D18" s="320">
        <v>4898.79</v>
      </c>
      <c r="E18" s="320">
        <v>3517.82</v>
      </c>
    </row>
    <row r="19" spans="2:5" ht="13.7" customHeight="1">
      <c r="B19" s="321" t="s">
        <v>253</v>
      </c>
      <c r="C19" s="319" t="s">
        <v>254</v>
      </c>
      <c r="D19" s="320">
        <v>4932.58</v>
      </c>
      <c r="E19" s="320">
        <v>3985.24</v>
      </c>
    </row>
    <row r="20" spans="2:5" ht="13.7" customHeight="1">
      <c r="B20" s="321" t="s">
        <v>255</v>
      </c>
      <c r="C20" s="319" t="s">
        <v>256</v>
      </c>
      <c r="D20" s="320">
        <v>5319.36</v>
      </c>
      <c r="E20" s="320">
        <v>3176.02</v>
      </c>
    </row>
    <row r="21" spans="2:5" ht="13.7" customHeight="1">
      <c r="B21" s="321" t="s">
        <v>257</v>
      </c>
      <c r="C21" s="319" t="s">
        <v>258</v>
      </c>
      <c r="D21" s="320">
        <v>4736.96</v>
      </c>
      <c r="E21" s="320">
        <v>3985.24</v>
      </c>
    </row>
    <row r="22" spans="2:5" ht="13.7" customHeight="1">
      <c r="B22" s="321" t="s">
        <v>259</v>
      </c>
      <c r="C22" s="319" t="s">
        <v>260</v>
      </c>
      <c r="D22" s="320">
        <v>4871.8100000000004</v>
      </c>
      <c r="E22" s="320">
        <v>3838.89</v>
      </c>
    </row>
    <row r="23" spans="2:5" ht="13.7" customHeight="1">
      <c r="B23" s="321" t="s">
        <v>261</v>
      </c>
      <c r="C23" s="319" t="s">
        <v>262</v>
      </c>
      <c r="D23" s="320">
        <v>5471.15</v>
      </c>
      <c r="E23" s="320">
        <v>3985.24</v>
      </c>
    </row>
    <row r="24" spans="2:5" ht="13.7" customHeight="1">
      <c r="B24" s="321" t="s">
        <v>263</v>
      </c>
      <c r="C24" s="319" t="s">
        <v>264</v>
      </c>
      <c r="D24" s="320">
        <v>6384.46</v>
      </c>
      <c r="E24" s="320">
        <v>3985.24</v>
      </c>
    </row>
    <row r="25" spans="2:5" ht="13.7" customHeight="1">
      <c r="B25" s="321" t="s">
        <v>265</v>
      </c>
      <c r="C25" s="319" t="s">
        <v>266</v>
      </c>
      <c r="D25" s="320">
        <v>5057.99</v>
      </c>
      <c r="E25" s="320">
        <v>3770.2</v>
      </c>
    </row>
    <row r="26" spans="2:5" ht="13.7" customHeight="1">
      <c r="B26" s="321" t="s">
        <v>267</v>
      </c>
      <c r="C26" s="319" t="s">
        <v>268</v>
      </c>
      <c r="D26" s="320">
        <v>6297.97</v>
      </c>
      <c r="E26" s="320">
        <v>3427.31</v>
      </c>
    </row>
    <row r="27" spans="2:5" ht="13.7" customHeight="1">
      <c r="B27" s="321" t="s">
        <v>269</v>
      </c>
      <c r="C27" s="319" t="s">
        <v>270</v>
      </c>
      <c r="D27" s="320">
        <v>4933.5</v>
      </c>
      <c r="E27" s="320">
        <v>3985.24</v>
      </c>
    </row>
    <row r="28" spans="2:5" ht="13.7" customHeight="1">
      <c r="B28" s="321" t="s">
        <v>271</v>
      </c>
      <c r="C28" s="319" t="s">
        <v>272</v>
      </c>
      <c r="D28" s="320">
        <v>4889.37</v>
      </c>
      <c r="E28" s="320">
        <v>3985.24</v>
      </c>
    </row>
    <row r="29" spans="2:5" ht="13.7" customHeight="1">
      <c r="B29" s="321" t="s">
        <v>273</v>
      </c>
      <c r="C29" s="319" t="s">
        <v>274</v>
      </c>
      <c r="D29" s="320">
        <v>4844.8900000000003</v>
      </c>
      <c r="E29" s="320">
        <v>3985.24</v>
      </c>
    </row>
    <row r="30" spans="2:5" ht="13.7" customHeight="1">
      <c r="B30" s="321" t="s">
        <v>275</v>
      </c>
      <c r="C30" s="319" t="s">
        <v>276</v>
      </c>
      <c r="D30" s="320">
        <v>4930.1400000000003</v>
      </c>
      <c r="E30" s="320">
        <v>3879.44</v>
      </c>
    </row>
    <row r="31" spans="2:5" ht="13.7" customHeight="1">
      <c r="B31" s="321" t="s">
        <v>277</v>
      </c>
      <c r="C31" s="319" t="s">
        <v>278</v>
      </c>
      <c r="D31" s="320">
        <v>5612.9</v>
      </c>
      <c r="E31" s="320">
        <v>3381.65</v>
      </c>
    </row>
    <row r="32" spans="2:5" ht="13.7" customHeight="1">
      <c r="B32" s="321" t="s">
        <v>279</v>
      </c>
      <c r="C32" s="319" t="s">
        <v>280</v>
      </c>
      <c r="D32" s="320">
        <v>6369.8</v>
      </c>
      <c r="E32" s="320">
        <v>3985.24</v>
      </c>
    </row>
    <row r="33" spans="2:5" ht="13.7" customHeight="1">
      <c r="B33" s="321" t="s">
        <v>281</v>
      </c>
      <c r="C33" s="319" t="s">
        <v>282</v>
      </c>
      <c r="D33" s="320">
        <v>7000.86</v>
      </c>
      <c r="E33" s="320">
        <v>3341.16</v>
      </c>
    </row>
    <row r="34" spans="2:5" ht="13.7" customHeight="1">
      <c r="B34" s="321" t="s">
        <v>283</v>
      </c>
      <c r="C34" s="319" t="s">
        <v>284</v>
      </c>
      <c r="D34" s="320">
        <v>5335.78</v>
      </c>
      <c r="E34" s="320">
        <v>3506.65</v>
      </c>
    </row>
    <row r="35" spans="2:5" ht="13.7" customHeight="1">
      <c r="B35" s="321" t="s">
        <v>285</v>
      </c>
      <c r="C35" s="319" t="s">
        <v>286</v>
      </c>
      <c r="D35" s="320">
        <v>5848.59</v>
      </c>
      <c r="E35" s="320">
        <v>3985.24</v>
      </c>
    </row>
    <row r="36" spans="2:5" ht="13.7" customHeight="1">
      <c r="B36" s="321" t="s">
        <v>287</v>
      </c>
      <c r="C36" s="319" t="s">
        <v>288</v>
      </c>
      <c r="D36" s="320">
        <v>5984.35</v>
      </c>
      <c r="E36" s="320">
        <v>3985.24</v>
      </c>
    </row>
    <row r="37" spans="2:5" ht="13.7" customHeight="1">
      <c r="B37" s="321" t="s">
        <v>289</v>
      </c>
      <c r="C37" s="319" t="s">
        <v>290</v>
      </c>
      <c r="D37" s="320">
        <v>4847.7299999999996</v>
      </c>
      <c r="E37" s="320">
        <v>3985.24</v>
      </c>
    </row>
    <row r="38" spans="2:5" ht="13.7" customHeight="1">
      <c r="B38" s="321" t="s">
        <v>291</v>
      </c>
      <c r="C38" s="319" t="s">
        <v>292</v>
      </c>
      <c r="D38" s="320">
        <v>4819.08</v>
      </c>
      <c r="E38" s="320">
        <v>3749.12</v>
      </c>
    </row>
    <row r="39" spans="2:5" ht="13.7" customHeight="1">
      <c r="B39" s="321" t="s">
        <v>293</v>
      </c>
      <c r="C39" s="319" t="s">
        <v>294</v>
      </c>
      <c r="D39" s="320">
        <v>5322.2</v>
      </c>
      <c r="E39" s="320">
        <v>3985.24</v>
      </c>
    </row>
    <row r="40" spans="2:5" ht="13.7" customHeight="1">
      <c r="B40" s="321" t="s">
        <v>295</v>
      </c>
      <c r="C40" s="319" t="s">
        <v>296</v>
      </c>
      <c r="D40" s="320">
        <v>5418.17</v>
      </c>
      <c r="E40" s="320">
        <v>3985.24</v>
      </c>
    </row>
    <row r="41" spans="2:5" ht="13.7" customHeight="1">
      <c r="B41" s="321" t="s">
        <v>297</v>
      </c>
      <c r="C41" s="319" t="s">
        <v>298</v>
      </c>
      <c r="D41" s="320">
        <v>4877.7299999999996</v>
      </c>
      <c r="E41" s="320">
        <v>3957.89</v>
      </c>
    </row>
    <row r="42" spans="2:5" ht="13.7" customHeight="1">
      <c r="B42" s="321" t="s">
        <v>299</v>
      </c>
      <c r="C42" s="319" t="s">
        <v>300</v>
      </c>
      <c r="D42" s="320">
        <v>5411.77</v>
      </c>
      <c r="E42" s="320">
        <v>3985.24</v>
      </c>
    </row>
    <row r="43" spans="2:5" ht="13.7" customHeight="1">
      <c r="B43" s="321" t="s">
        <v>301</v>
      </c>
      <c r="C43" s="319" t="s">
        <v>302</v>
      </c>
      <c r="D43" s="320">
        <v>5502.57</v>
      </c>
      <c r="E43" s="320">
        <v>3985.24</v>
      </c>
    </row>
    <row r="44" spans="2:5" ht="13.7" customHeight="1">
      <c r="B44" s="321" t="s">
        <v>303</v>
      </c>
      <c r="C44" s="319" t="s">
        <v>304</v>
      </c>
      <c r="D44" s="320">
        <v>5012.0200000000004</v>
      </c>
      <c r="E44" s="320">
        <v>3849.33</v>
      </c>
    </row>
    <row r="45" spans="2:5" ht="13.7" customHeight="1">
      <c r="B45" s="321" t="s">
        <v>305</v>
      </c>
      <c r="C45" s="319" t="s">
        <v>306</v>
      </c>
      <c r="D45" s="320">
        <v>5344</v>
      </c>
      <c r="E45" s="320">
        <v>3985.24</v>
      </c>
    </row>
    <row r="46" spans="2:5" ht="13.7" customHeight="1">
      <c r="B46" s="321" t="s">
        <v>307</v>
      </c>
      <c r="C46" s="319" t="s">
        <v>308</v>
      </c>
      <c r="D46" s="320">
        <v>5039.0600000000004</v>
      </c>
      <c r="E46" s="320">
        <v>3985.24</v>
      </c>
    </row>
    <row r="47" spans="2:5" ht="13.7" customHeight="1">
      <c r="B47" s="321" t="s">
        <v>309</v>
      </c>
      <c r="C47" s="319" t="s">
        <v>310</v>
      </c>
      <c r="D47" s="320">
        <v>5965.54</v>
      </c>
      <c r="E47" s="320">
        <v>3985.24</v>
      </c>
    </row>
    <row r="48" spans="2:5" ht="13.7" customHeight="1">
      <c r="B48" s="321" t="s">
        <v>311</v>
      </c>
      <c r="C48" s="319" t="s">
        <v>312</v>
      </c>
      <c r="D48" s="320">
        <v>4971.1899999999996</v>
      </c>
      <c r="E48" s="320">
        <v>3985.24</v>
      </c>
    </row>
    <row r="49" spans="2:5" ht="13.7" customHeight="1">
      <c r="B49" s="321" t="s">
        <v>313</v>
      </c>
      <c r="C49" s="319" t="s">
        <v>314</v>
      </c>
      <c r="D49" s="320">
        <v>5513.4</v>
      </c>
      <c r="E49" s="320">
        <v>3985.24</v>
      </c>
    </row>
    <row r="50" spans="2:5" ht="13.7" customHeight="1">
      <c r="B50" s="321" t="s">
        <v>315</v>
      </c>
      <c r="C50" s="319" t="s">
        <v>316</v>
      </c>
      <c r="D50" s="320">
        <v>4835.92</v>
      </c>
      <c r="E50" s="320">
        <v>3892.76</v>
      </c>
    </row>
    <row r="51" spans="2:5" ht="13.7" customHeight="1">
      <c r="B51" s="321" t="s">
        <v>317</v>
      </c>
      <c r="C51" s="319" t="s">
        <v>318</v>
      </c>
      <c r="D51" s="320">
        <v>7235.53</v>
      </c>
      <c r="E51" s="320">
        <v>3148.65</v>
      </c>
    </row>
    <row r="52" spans="2:5" ht="13.7" customHeight="1">
      <c r="B52" s="321" t="s">
        <v>319</v>
      </c>
      <c r="C52" s="319" t="s">
        <v>320</v>
      </c>
      <c r="D52" s="320">
        <v>7413.51</v>
      </c>
      <c r="E52" s="320">
        <v>3642.95</v>
      </c>
    </row>
    <row r="53" spans="2:5" ht="13.7" customHeight="1">
      <c r="B53" s="321" t="s">
        <v>321</v>
      </c>
      <c r="C53" s="319" t="s">
        <v>322</v>
      </c>
      <c r="D53" s="320">
        <v>5350.77</v>
      </c>
      <c r="E53" s="320">
        <v>3985.24</v>
      </c>
    </row>
    <row r="54" spans="2:5" ht="13.7" customHeight="1">
      <c r="B54" s="321" t="s">
        <v>323</v>
      </c>
      <c r="C54" s="319" t="s">
        <v>324</v>
      </c>
      <c r="D54" s="320">
        <v>6202.33</v>
      </c>
      <c r="E54" s="320">
        <v>3985.24</v>
      </c>
    </row>
    <row r="55" spans="2:5" ht="13.7" customHeight="1">
      <c r="B55" s="321" t="s">
        <v>325</v>
      </c>
      <c r="C55" s="319" t="s">
        <v>326</v>
      </c>
      <c r="D55" s="320">
        <v>4929.1099999999997</v>
      </c>
      <c r="E55" s="320">
        <v>3702.01</v>
      </c>
    </row>
    <row r="56" spans="2:5" ht="13.7" customHeight="1">
      <c r="B56" s="321" t="s">
        <v>327</v>
      </c>
      <c r="C56" s="319" t="s">
        <v>328</v>
      </c>
      <c r="D56" s="320">
        <v>6434.44</v>
      </c>
      <c r="E56" s="320">
        <v>3285.48</v>
      </c>
    </row>
    <row r="57" spans="2:5" ht="13.7" customHeight="1">
      <c r="B57" s="321" t="s">
        <v>329</v>
      </c>
      <c r="C57" s="319" t="s">
        <v>330</v>
      </c>
      <c r="D57" s="320">
        <v>5440.23</v>
      </c>
      <c r="E57" s="320">
        <v>3560.67</v>
      </c>
    </row>
    <row r="58" spans="2:5" ht="13.7" customHeight="1">
      <c r="B58" s="321" t="s">
        <v>331</v>
      </c>
      <c r="C58" s="319" t="s">
        <v>332</v>
      </c>
      <c r="D58" s="320">
        <v>6679.06</v>
      </c>
      <c r="E58" s="320">
        <v>3985.25</v>
      </c>
    </row>
    <row r="59" spans="2:5" ht="13.7" customHeight="1">
      <c r="B59" s="321" t="s">
        <v>333</v>
      </c>
      <c r="C59" s="319" t="s">
        <v>334</v>
      </c>
      <c r="D59" s="320">
        <v>5209.8599999999997</v>
      </c>
      <c r="E59" s="320">
        <v>3985.24</v>
      </c>
    </row>
    <row r="60" spans="2:5" ht="13.7" customHeight="1">
      <c r="B60" s="321" t="s">
        <v>335</v>
      </c>
      <c r="C60" s="319" t="s">
        <v>336</v>
      </c>
      <c r="D60" s="320">
        <v>5041.63</v>
      </c>
      <c r="E60" s="320">
        <v>2989.74</v>
      </c>
    </row>
    <row r="61" spans="2:5" ht="13.7" customHeight="1">
      <c r="B61" s="321" t="s">
        <v>337</v>
      </c>
      <c r="C61" s="319" t="s">
        <v>338</v>
      </c>
      <c r="D61" s="320">
        <v>4873.22</v>
      </c>
      <c r="E61" s="320">
        <v>3949.1</v>
      </c>
    </row>
    <row r="62" spans="2:5" ht="13.7" customHeight="1">
      <c r="B62" s="321" t="s">
        <v>339</v>
      </c>
      <c r="C62" s="319" t="s">
        <v>340</v>
      </c>
      <c r="D62" s="320">
        <v>6755.15</v>
      </c>
      <c r="E62" s="320">
        <v>3985.24</v>
      </c>
    </row>
    <row r="63" spans="2:5" ht="13.7" customHeight="1">
      <c r="B63" s="321" t="s">
        <v>341</v>
      </c>
      <c r="C63" s="319" t="s">
        <v>342</v>
      </c>
      <c r="D63" s="320">
        <v>5452.29</v>
      </c>
      <c r="E63" s="320">
        <v>3985.24</v>
      </c>
    </row>
    <row r="64" spans="2:5" ht="13.7" customHeight="1">
      <c r="B64" s="321" t="s">
        <v>343</v>
      </c>
      <c r="C64" s="319" t="s">
        <v>344</v>
      </c>
      <c r="D64" s="320">
        <v>10484.44</v>
      </c>
      <c r="E64" s="320">
        <v>3137.32</v>
      </c>
    </row>
    <row r="65" spans="2:5" ht="13.7" customHeight="1">
      <c r="B65" s="321" t="s">
        <v>345</v>
      </c>
      <c r="C65" s="319" t="s">
        <v>346</v>
      </c>
      <c r="D65" s="320">
        <v>4786.9799999999996</v>
      </c>
      <c r="E65" s="320">
        <v>3985.24</v>
      </c>
    </row>
    <row r="66" spans="2:5" ht="13.7" customHeight="1">
      <c r="B66" s="321" t="s">
        <v>347</v>
      </c>
      <c r="C66" s="319" t="s">
        <v>348</v>
      </c>
      <c r="D66" s="320">
        <v>4684.3100000000004</v>
      </c>
      <c r="E66" s="320">
        <v>3985.24</v>
      </c>
    </row>
    <row r="67" spans="2:5" ht="13.7" customHeight="1">
      <c r="B67" s="321" t="s">
        <v>349</v>
      </c>
      <c r="C67" s="319" t="s">
        <v>350</v>
      </c>
      <c r="D67" s="320">
        <v>5129.66</v>
      </c>
      <c r="E67" s="320">
        <v>3479.29</v>
      </c>
    </row>
    <row r="68" spans="2:5" ht="13.7" customHeight="1">
      <c r="B68" s="333" t="s">
        <v>79</v>
      </c>
      <c r="C68" s="334" t="s">
        <v>80</v>
      </c>
      <c r="D68" s="335">
        <v>5053.3900000000003</v>
      </c>
      <c r="E68" s="320">
        <v>3472.45</v>
      </c>
    </row>
    <row r="69" spans="2:5" ht="13.7" customHeight="1">
      <c r="B69" s="321" t="s">
        <v>351</v>
      </c>
      <c r="C69" s="319" t="s">
        <v>352</v>
      </c>
      <c r="D69" s="320">
        <v>8108.76</v>
      </c>
      <c r="E69" s="320">
        <v>3474.94</v>
      </c>
    </row>
    <row r="70" spans="2:5" ht="13.7" customHeight="1">
      <c r="B70" s="321" t="s">
        <v>353</v>
      </c>
      <c r="C70" s="319" t="s">
        <v>354</v>
      </c>
      <c r="D70" s="320">
        <v>4974.62</v>
      </c>
      <c r="E70" s="320">
        <v>3985.24</v>
      </c>
    </row>
    <row r="71" spans="2:5" ht="13.7" customHeight="1">
      <c r="B71" s="321" t="s">
        <v>355</v>
      </c>
      <c r="C71" s="319" t="s">
        <v>356</v>
      </c>
      <c r="D71" s="320">
        <v>5335.47</v>
      </c>
      <c r="E71" s="320">
        <v>3448.43</v>
      </c>
    </row>
    <row r="72" spans="2:5" ht="13.7" customHeight="1">
      <c r="B72" s="321" t="s">
        <v>357</v>
      </c>
      <c r="C72" s="319" t="s">
        <v>358</v>
      </c>
      <c r="D72" s="320">
        <v>4854.37</v>
      </c>
      <c r="E72" s="320">
        <v>3985.24</v>
      </c>
    </row>
    <row r="73" spans="2:5" ht="13.7" customHeight="1">
      <c r="B73" s="321" t="s">
        <v>359</v>
      </c>
      <c r="C73" s="319" t="s">
        <v>360</v>
      </c>
      <c r="D73" s="320">
        <v>5265.47</v>
      </c>
      <c r="E73" s="320">
        <v>3084.81</v>
      </c>
    </row>
    <row r="74" spans="2:5" ht="13.7" customHeight="1">
      <c r="B74" s="321" t="s">
        <v>361</v>
      </c>
      <c r="C74" s="319" t="s">
        <v>362</v>
      </c>
      <c r="D74" s="320">
        <v>6334.48</v>
      </c>
      <c r="E74" s="320">
        <v>3985.25</v>
      </c>
    </row>
    <row r="75" spans="2:5" ht="13.7" customHeight="1">
      <c r="B75" s="321" t="s">
        <v>363</v>
      </c>
      <c r="C75" s="319" t="s">
        <v>364</v>
      </c>
      <c r="D75" s="320">
        <v>6128.53</v>
      </c>
      <c r="E75" s="320">
        <v>3159.78</v>
      </c>
    </row>
    <row r="76" spans="2:5" ht="13.7" customHeight="1">
      <c r="B76" s="321" t="s">
        <v>365</v>
      </c>
      <c r="C76" s="319" t="s">
        <v>366</v>
      </c>
      <c r="D76" s="320">
        <v>5331.89</v>
      </c>
      <c r="E76" s="320">
        <v>3208.42</v>
      </c>
    </row>
    <row r="77" spans="2:5" ht="13.7" customHeight="1">
      <c r="B77" s="321" t="s">
        <v>367</v>
      </c>
      <c r="C77" s="319" t="s">
        <v>368</v>
      </c>
      <c r="D77" s="320">
        <v>4768.59</v>
      </c>
      <c r="E77" s="320">
        <v>3985.24</v>
      </c>
    </row>
    <row r="78" spans="2:5" ht="13.7" customHeight="1">
      <c r="B78" s="321" t="s">
        <v>369</v>
      </c>
      <c r="C78" s="319" t="s">
        <v>370</v>
      </c>
      <c r="D78" s="320">
        <v>6703.95</v>
      </c>
      <c r="E78" s="320">
        <v>2905.91</v>
      </c>
    </row>
    <row r="79" spans="2:5" ht="13.7" customHeight="1">
      <c r="B79" s="321" t="s">
        <v>371</v>
      </c>
      <c r="C79" s="319" t="s">
        <v>372</v>
      </c>
      <c r="D79" s="320">
        <v>5866.81</v>
      </c>
      <c r="E79" s="320">
        <v>3857.42</v>
      </c>
    </row>
    <row r="80" spans="2:5" ht="13.7" customHeight="1">
      <c r="B80" s="321" t="s">
        <v>373</v>
      </c>
      <c r="C80" s="319" t="s">
        <v>374</v>
      </c>
      <c r="D80" s="320">
        <v>4922.09</v>
      </c>
      <c r="E80" s="320">
        <v>3985.24</v>
      </c>
    </row>
    <row r="81" spans="2:5" ht="13.7" customHeight="1">
      <c r="B81" s="321" t="s">
        <v>375</v>
      </c>
      <c r="C81" s="319" t="s">
        <v>376</v>
      </c>
      <c r="D81" s="320">
        <v>5252.17</v>
      </c>
      <c r="E81" s="320">
        <v>3580.53</v>
      </c>
    </row>
    <row r="82" spans="2:5" ht="13.7" customHeight="1">
      <c r="B82" s="321" t="s">
        <v>377</v>
      </c>
      <c r="C82" s="319" t="s">
        <v>378</v>
      </c>
      <c r="D82" s="320">
        <v>4925.47</v>
      </c>
      <c r="E82" s="320">
        <v>3985.24</v>
      </c>
    </row>
    <row r="83" spans="2:5" ht="13.7" customHeight="1">
      <c r="B83" s="321" t="s">
        <v>379</v>
      </c>
      <c r="C83" s="319" t="s">
        <v>380</v>
      </c>
      <c r="D83" s="320">
        <v>7309.66</v>
      </c>
      <c r="E83" s="320">
        <v>3985.24</v>
      </c>
    </row>
    <row r="84" spans="2:5" ht="13.7" customHeight="1">
      <c r="B84" s="321" t="s">
        <v>381</v>
      </c>
      <c r="C84" s="319" t="s">
        <v>382</v>
      </c>
      <c r="D84" s="320">
        <v>4724</v>
      </c>
      <c r="E84" s="320">
        <v>3462.62</v>
      </c>
    </row>
    <row r="85" spans="2:5" ht="13.7" customHeight="1">
      <c r="B85" s="321" t="s">
        <v>383</v>
      </c>
      <c r="C85" s="319" t="s">
        <v>384</v>
      </c>
      <c r="D85" s="320">
        <v>5165.3900000000003</v>
      </c>
      <c r="E85" s="320">
        <v>3444.29</v>
      </c>
    </row>
    <row r="86" spans="2:5" ht="13.7" customHeight="1">
      <c r="B86" s="321" t="s">
        <v>385</v>
      </c>
      <c r="C86" s="319" t="s">
        <v>386</v>
      </c>
      <c r="D86" s="320">
        <v>4741.8900000000003</v>
      </c>
      <c r="E86" s="320">
        <v>3985.24</v>
      </c>
    </row>
    <row r="87" spans="2:5" ht="13.7" customHeight="1">
      <c r="B87" s="321" t="s">
        <v>387</v>
      </c>
      <c r="C87" s="319" t="s">
        <v>388</v>
      </c>
      <c r="D87" s="320">
        <v>7316.36</v>
      </c>
      <c r="E87" s="320">
        <v>3418.06</v>
      </c>
    </row>
    <row r="88" spans="2:5" ht="13.7" customHeight="1">
      <c r="B88" s="321" t="s">
        <v>389</v>
      </c>
      <c r="C88" s="319" t="s">
        <v>390</v>
      </c>
      <c r="D88" s="320">
        <v>5591.54</v>
      </c>
      <c r="E88" s="320">
        <v>3733.6</v>
      </c>
    </row>
    <row r="89" spans="2:5" ht="13.7" customHeight="1">
      <c r="B89" s="321" t="s">
        <v>391</v>
      </c>
      <c r="C89" s="319" t="s">
        <v>392</v>
      </c>
      <c r="D89" s="320">
        <v>5059.1000000000004</v>
      </c>
      <c r="E89" s="320">
        <v>3985.24</v>
      </c>
    </row>
    <row r="90" spans="2:5" ht="13.7" customHeight="1">
      <c r="B90" s="321" t="s">
        <v>393</v>
      </c>
      <c r="C90" s="319" t="s">
        <v>394</v>
      </c>
      <c r="D90" s="320">
        <v>6505.52</v>
      </c>
      <c r="E90" s="320">
        <v>2978.73</v>
      </c>
    </row>
    <row r="91" spans="2:5" ht="13.7" customHeight="1">
      <c r="B91" s="321" t="s">
        <v>395</v>
      </c>
      <c r="C91" s="319" t="s">
        <v>396</v>
      </c>
      <c r="D91" s="320">
        <v>5211.8</v>
      </c>
      <c r="E91" s="320">
        <v>3985.24</v>
      </c>
    </row>
    <row r="92" spans="2:5" ht="13.7" customHeight="1">
      <c r="B92" s="321" t="s">
        <v>397</v>
      </c>
      <c r="C92" s="319" t="s">
        <v>398</v>
      </c>
      <c r="D92" s="320">
        <v>5033.92</v>
      </c>
      <c r="E92" s="320">
        <v>3985.24</v>
      </c>
    </row>
    <row r="93" spans="2:5" ht="13.7" customHeight="1">
      <c r="B93" s="321" t="s">
        <v>399</v>
      </c>
      <c r="C93" s="319" t="s">
        <v>400</v>
      </c>
      <c r="D93" s="320">
        <v>6250.52</v>
      </c>
      <c r="E93" s="320">
        <v>3799.27</v>
      </c>
    </row>
    <row r="94" spans="2:5" ht="13.7" customHeight="1">
      <c r="B94" s="321" t="s">
        <v>401</v>
      </c>
      <c r="C94" s="319" t="s">
        <v>402</v>
      </c>
      <c r="D94" s="320">
        <v>5177.6000000000004</v>
      </c>
      <c r="E94" s="320">
        <v>3985.24</v>
      </c>
    </row>
    <row r="95" spans="2:5" ht="13.7" customHeight="1">
      <c r="B95" s="321" t="s">
        <v>403</v>
      </c>
      <c r="C95" s="319" t="s">
        <v>404</v>
      </c>
      <c r="D95" s="320">
        <v>5130.7</v>
      </c>
      <c r="E95" s="320">
        <v>3985.24</v>
      </c>
    </row>
    <row r="96" spans="2:5" ht="13.7" customHeight="1">
      <c r="B96" s="321" t="s">
        <v>405</v>
      </c>
      <c r="C96" s="319" t="s">
        <v>406</v>
      </c>
      <c r="D96" s="320">
        <v>5574.4</v>
      </c>
      <c r="E96" s="320">
        <v>3985.24</v>
      </c>
    </row>
    <row r="97" spans="2:5" ht="13.7" customHeight="1">
      <c r="B97" s="321" t="s">
        <v>407</v>
      </c>
      <c r="C97" s="319" t="s">
        <v>408</v>
      </c>
      <c r="D97" s="320">
        <v>5822.98</v>
      </c>
      <c r="E97" s="320">
        <v>3443.38</v>
      </c>
    </row>
    <row r="98" spans="2:5" ht="13.7" customHeight="1">
      <c r="B98" s="321" t="s">
        <v>409</v>
      </c>
      <c r="C98" s="319" t="s">
        <v>410</v>
      </c>
      <c r="D98" s="320">
        <v>5376.2</v>
      </c>
      <c r="E98" s="320">
        <v>3561.69</v>
      </c>
    </row>
    <row r="99" spans="2:5" ht="13.7" customHeight="1">
      <c r="B99" s="321" t="s">
        <v>411</v>
      </c>
      <c r="C99" s="319" t="s">
        <v>412</v>
      </c>
      <c r="D99" s="320">
        <v>5087.49</v>
      </c>
      <c r="E99" s="320">
        <v>3985.24</v>
      </c>
    </row>
    <row r="100" spans="2:5" ht="13.7" customHeight="1">
      <c r="B100" s="321" t="s">
        <v>413</v>
      </c>
      <c r="C100" s="319" t="s">
        <v>414</v>
      </c>
      <c r="D100" s="320">
        <v>5439.73</v>
      </c>
      <c r="E100" s="320">
        <v>3662.97</v>
      </c>
    </row>
    <row r="101" spans="2:5" ht="13.7" customHeight="1">
      <c r="B101" s="321" t="s">
        <v>415</v>
      </c>
      <c r="C101" s="319" t="s">
        <v>416</v>
      </c>
      <c r="D101" s="320">
        <v>5512.86</v>
      </c>
      <c r="E101" s="320">
        <v>3985.24</v>
      </c>
    </row>
    <row r="102" spans="2:5" ht="13.7" customHeight="1">
      <c r="B102" s="321" t="s">
        <v>417</v>
      </c>
      <c r="C102" s="319" t="s">
        <v>418</v>
      </c>
      <c r="D102" s="320">
        <v>5504.16</v>
      </c>
      <c r="E102" s="320">
        <v>3985.24</v>
      </c>
    </row>
    <row r="103" spans="2:5" ht="13.7" customHeight="1">
      <c r="B103" s="321" t="s">
        <v>419</v>
      </c>
      <c r="C103" s="319" t="s">
        <v>420</v>
      </c>
      <c r="D103" s="320">
        <v>5950.29</v>
      </c>
      <c r="E103" s="320">
        <v>3053.05</v>
      </c>
    </row>
    <row r="104" spans="2:5" ht="13.7" customHeight="1">
      <c r="B104" s="321" t="s">
        <v>421</v>
      </c>
      <c r="C104" s="319" t="s">
        <v>422</v>
      </c>
      <c r="D104" s="320">
        <v>5403.26</v>
      </c>
      <c r="E104" s="320">
        <v>2964.32</v>
      </c>
    </row>
    <row r="105" spans="2:5" ht="13.7" customHeight="1">
      <c r="B105" s="321" t="s">
        <v>423</v>
      </c>
      <c r="C105" s="319" t="s">
        <v>424</v>
      </c>
      <c r="D105" s="320">
        <v>5548.21</v>
      </c>
      <c r="E105" s="320">
        <v>2578.88</v>
      </c>
    </row>
    <row r="106" spans="2:5" ht="13.7" customHeight="1">
      <c r="B106" s="321" t="s">
        <v>425</v>
      </c>
      <c r="C106" s="319" t="s">
        <v>426</v>
      </c>
      <c r="D106" s="320">
        <v>5448.38</v>
      </c>
      <c r="E106" s="320">
        <v>3985.24</v>
      </c>
    </row>
    <row r="107" spans="2:5" ht="13.7" customHeight="1">
      <c r="B107" s="321" t="s">
        <v>427</v>
      </c>
      <c r="C107" s="319" t="s">
        <v>428</v>
      </c>
      <c r="D107" s="320">
        <v>5738.45</v>
      </c>
      <c r="E107" s="320">
        <v>3910.52</v>
      </c>
    </row>
    <row r="108" spans="2:5" ht="13.7" customHeight="1">
      <c r="B108" s="321" t="s">
        <v>429</v>
      </c>
      <c r="C108" s="319" t="s">
        <v>430</v>
      </c>
      <c r="D108" s="320">
        <v>5648.5</v>
      </c>
      <c r="E108" s="320">
        <v>3794.26</v>
      </c>
    </row>
    <row r="109" spans="2:5" ht="13.7" customHeight="1">
      <c r="B109" s="321" t="s">
        <v>431</v>
      </c>
      <c r="C109" s="319" t="s">
        <v>432</v>
      </c>
      <c r="D109" s="320">
        <v>6222.58</v>
      </c>
      <c r="E109" s="320">
        <v>3414.22</v>
      </c>
    </row>
    <row r="110" spans="2:5" ht="13.7" customHeight="1">
      <c r="B110" s="321" t="s">
        <v>433</v>
      </c>
      <c r="C110" s="319" t="s">
        <v>434</v>
      </c>
      <c r="D110" s="320">
        <v>5230.2299999999996</v>
      </c>
      <c r="E110" s="320">
        <v>3985.24</v>
      </c>
    </row>
    <row r="111" spans="2:5" ht="13.7" customHeight="1">
      <c r="B111" s="321" t="s">
        <v>435</v>
      </c>
      <c r="C111" s="319" t="s">
        <v>436</v>
      </c>
      <c r="D111" s="320">
        <v>10365.48</v>
      </c>
      <c r="E111" s="320">
        <v>3429.16</v>
      </c>
    </row>
    <row r="112" spans="2:5" ht="13.7" customHeight="1">
      <c r="B112" s="321" t="s">
        <v>437</v>
      </c>
      <c r="C112" s="319" t="s">
        <v>438</v>
      </c>
      <c r="D112" s="320">
        <v>4847.6000000000004</v>
      </c>
      <c r="E112" s="320">
        <v>3985.24</v>
      </c>
    </row>
    <row r="113" spans="2:5" ht="13.7" customHeight="1">
      <c r="B113" s="321" t="s">
        <v>439</v>
      </c>
      <c r="C113" s="319" t="s">
        <v>440</v>
      </c>
      <c r="D113" s="320">
        <v>6133</v>
      </c>
      <c r="E113" s="320">
        <v>3927.9</v>
      </c>
    </row>
    <row r="114" spans="2:5" ht="13.7" customHeight="1">
      <c r="B114" s="321" t="s">
        <v>441</v>
      </c>
      <c r="C114" s="319" t="s">
        <v>442</v>
      </c>
      <c r="D114" s="320">
        <v>4790.1400000000003</v>
      </c>
      <c r="E114" s="320">
        <v>3985.24</v>
      </c>
    </row>
    <row r="115" spans="2:5" ht="13.7" customHeight="1">
      <c r="B115" s="321" t="s">
        <v>443</v>
      </c>
      <c r="C115" s="319" t="s">
        <v>444</v>
      </c>
      <c r="D115" s="320">
        <v>6673.75</v>
      </c>
      <c r="E115" s="320">
        <v>3620.88</v>
      </c>
    </row>
    <row r="116" spans="2:5" ht="13.7" customHeight="1">
      <c r="B116" s="321" t="s">
        <v>445</v>
      </c>
      <c r="C116" s="319" t="s">
        <v>446</v>
      </c>
      <c r="D116" s="320">
        <v>7307.45</v>
      </c>
      <c r="E116" s="320">
        <v>3985.24</v>
      </c>
    </row>
    <row r="117" spans="2:5" ht="13.7" customHeight="1">
      <c r="B117" s="321" t="s">
        <v>447</v>
      </c>
      <c r="C117" s="319" t="s">
        <v>448</v>
      </c>
      <c r="D117" s="320">
        <v>5325.33</v>
      </c>
      <c r="E117" s="320">
        <v>2866.13</v>
      </c>
    </row>
    <row r="118" spans="2:5" ht="13.7" customHeight="1">
      <c r="B118" s="321" t="s">
        <v>449</v>
      </c>
      <c r="C118" s="319" t="s">
        <v>450</v>
      </c>
      <c r="D118" s="320">
        <v>5286.81</v>
      </c>
      <c r="E118" s="320">
        <v>3722.6</v>
      </c>
    </row>
    <row r="119" spans="2:5" ht="13.7" customHeight="1">
      <c r="B119" s="321" t="s">
        <v>451</v>
      </c>
      <c r="C119" s="319" t="s">
        <v>452</v>
      </c>
      <c r="D119" s="320">
        <v>5259.17</v>
      </c>
      <c r="E119" s="320">
        <v>3576.79</v>
      </c>
    </row>
    <row r="120" spans="2:5" ht="13.7" customHeight="1">
      <c r="B120" s="321" t="s">
        <v>453</v>
      </c>
      <c r="C120" s="319" t="s">
        <v>454</v>
      </c>
      <c r="D120" s="320">
        <v>5165</v>
      </c>
      <c r="E120" s="320">
        <v>3985.24</v>
      </c>
    </row>
    <row r="121" spans="2:5" ht="13.7" customHeight="1">
      <c r="B121" s="321" t="s">
        <v>455</v>
      </c>
      <c r="C121" s="319" t="s">
        <v>456</v>
      </c>
      <c r="D121" s="320">
        <v>5531.42</v>
      </c>
      <c r="E121" s="320">
        <v>3569.9</v>
      </c>
    </row>
    <row r="122" spans="2:5" ht="13.7" customHeight="1">
      <c r="B122" s="321" t="s">
        <v>457</v>
      </c>
      <c r="C122" s="319" t="s">
        <v>458</v>
      </c>
      <c r="D122" s="320">
        <v>6309.16</v>
      </c>
      <c r="E122" s="320">
        <v>3253.26</v>
      </c>
    </row>
    <row r="123" spans="2:5">
      <c r="D123" s="322"/>
      <c r="E123" s="322"/>
    </row>
    <row r="124" spans="2:5">
      <c r="C124" s="331" t="s">
        <v>481</v>
      </c>
      <c r="D124" s="322">
        <f>MIN(D8:D122)</f>
        <v>4684.3100000000004</v>
      </c>
      <c r="E124" s="322"/>
    </row>
    <row r="125" spans="2:5">
      <c r="C125" s="331" t="s">
        <v>483</v>
      </c>
      <c r="D125" s="322">
        <f>MEDIAN(D8:D122)</f>
        <v>5350.77</v>
      </c>
    </row>
    <row r="126" spans="2:5">
      <c r="B126" s="323"/>
      <c r="C126" s="331" t="s">
        <v>482</v>
      </c>
      <c r="D126" s="322">
        <f>MAX(D8:D122)</f>
        <v>10484.44</v>
      </c>
    </row>
    <row r="127" spans="2:5">
      <c r="B127" s="323"/>
    </row>
    <row r="134" spans="3:5">
      <c r="C134" s="324"/>
    </row>
    <row r="136" spans="3:5">
      <c r="C136" s="117"/>
      <c r="E136" s="23"/>
    </row>
    <row r="137" spans="3:5">
      <c r="C137" s="325"/>
      <c r="E137" s="114"/>
    </row>
    <row r="138" spans="3:5">
      <c r="C138" s="325"/>
      <c r="E138" s="114"/>
    </row>
    <row r="139" spans="3:5">
      <c r="C139" s="325"/>
      <c r="E139" s="114"/>
    </row>
    <row r="140" spans="3:5">
      <c r="C140" s="325"/>
      <c r="E140" s="114"/>
    </row>
    <row r="141" spans="3:5">
      <c r="C141" s="325"/>
      <c r="E141" s="114"/>
    </row>
    <row r="142" spans="3:5">
      <c r="C142" s="325"/>
      <c r="E142" s="114"/>
    </row>
    <row r="143" spans="3:5">
      <c r="C143" s="117"/>
      <c r="E143" s="326"/>
    </row>
    <row r="144" spans="3:5">
      <c r="E144" s="326"/>
    </row>
    <row r="145" spans="3:5">
      <c r="C145" s="117"/>
      <c r="E145" s="326"/>
    </row>
    <row r="146" spans="3:5">
      <c r="C146" s="117"/>
      <c r="E146" s="326"/>
    </row>
    <row r="147" spans="3:5">
      <c r="C147"/>
      <c r="D147" s="326"/>
      <c r="E147" s="327"/>
    </row>
    <row r="148" spans="3:5">
      <c r="C148"/>
      <c r="D148" s="326"/>
      <c r="E148" s="326"/>
    </row>
    <row r="149" spans="3:5">
      <c r="C149"/>
      <c r="D149" s="326"/>
      <c r="E149" s="326"/>
    </row>
    <row r="150" spans="3:5">
      <c r="C150"/>
      <c r="D150" s="326"/>
      <c r="E150" s="326"/>
    </row>
    <row r="151" spans="3:5">
      <c r="C151"/>
      <c r="D151" s="326"/>
      <c r="E151" s="326"/>
    </row>
    <row r="152" spans="3:5">
      <c r="E152" s="326"/>
    </row>
    <row r="153" spans="3:5">
      <c r="C153" s="117"/>
      <c r="E153" s="326"/>
    </row>
    <row r="154" spans="3:5">
      <c r="C154" s="117"/>
      <c r="E154" s="326"/>
    </row>
    <row r="155" spans="3:5">
      <c r="C155" s="117"/>
      <c r="E155" s="326"/>
    </row>
    <row r="156" spans="3:5">
      <c r="C156" s="117"/>
      <c r="E156" s="326"/>
    </row>
    <row r="157" spans="3:5">
      <c r="E157" s="326"/>
    </row>
    <row r="158" spans="3:5">
      <c r="C158" s="324"/>
      <c r="E158" s="326"/>
    </row>
    <row r="159" spans="3:5">
      <c r="E159" s="326"/>
    </row>
    <row r="160" spans="3:5">
      <c r="C160" s="117"/>
      <c r="E160" s="326"/>
    </row>
    <row r="161" spans="3:5">
      <c r="C161" s="325"/>
      <c r="E161" s="326"/>
    </row>
    <row r="162" spans="3:5">
      <c r="C162" s="325"/>
      <c r="E162" s="326"/>
    </row>
    <row r="163" spans="3:5">
      <c r="C163" s="117"/>
      <c r="E163" s="326"/>
    </row>
    <row r="164" spans="3:5">
      <c r="E164" s="326"/>
    </row>
    <row r="165" spans="3:5">
      <c r="C165" s="117"/>
      <c r="E165" s="326"/>
    </row>
    <row r="166" spans="3:5">
      <c r="C166" s="117"/>
      <c r="E166" s="326"/>
    </row>
    <row r="167" spans="3:5">
      <c r="C167"/>
      <c r="D167" s="326"/>
      <c r="E167" s="326"/>
    </row>
    <row r="168" spans="3:5">
      <c r="C168"/>
      <c r="D168" s="326"/>
      <c r="E168" s="326"/>
    </row>
    <row r="169" spans="3:5">
      <c r="C169"/>
      <c r="D169" s="326"/>
      <c r="E169" s="326"/>
    </row>
    <row r="170" spans="3:5">
      <c r="C170"/>
      <c r="D170" s="326"/>
      <c r="E170" s="326"/>
    </row>
    <row r="171" spans="3:5">
      <c r="E171" s="326"/>
    </row>
    <row r="172" spans="3:5">
      <c r="E172" s="326"/>
    </row>
    <row r="173" spans="3:5">
      <c r="E173" s="326"/>
    </row>
    <row r="174" spans="3:5">
      <c r="E174" s="326"/>
    </row>
    <row r="175" spans="3:5">
      <c r="E175" s="326"/>
    </row>
    <row r="176" spans="3:5">
      <c r="E176" s="326"/>
    </row>
    <row r="177" spans="5:5">
      <c r="E177" s="326"/>
    </row>
    <row r="178" spans="5:5">
      <c r="E178" s="326"/>
    </row>
    <row r="179" spans="5:5">
      <c r="E179" s="326"/>
    </row>
    <row r="180" spans="5:5">
      <c r="E180" s="326"/>
    </row>
  </sheetData>
  <mergeCells count="2">
    <mergeCell ref="C4:E4"/>
    <mergeCell ref="C5:E5"/>
  </mergeCells>
  <pageMargins left="0.45" right="0.45" top="0.5" bottom="0.75" header="0.3" footer="0.3"/>
  <pageSetup scale="80" orientation="portrait" r:id="rId1"/>
  <headerFooter>
    <oddFooter>&amp;L&amp;"Arial,Italic"&amp;9Division of School Business
NC Department of Public Instruction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activeCell="A3" sqref="A3"/>
    </sheetView>
  </sheetViews>
  <sheetFormatPr defaultRowHeight="12.75"/>
  <cols>
    <col min="1" max="1" width="9.140625" style="49" customWidth="1"/>
    <col min="2" max="2" width="29.28515625" style="49" customWidth="1"/>
    <col min="3" max="3" width="14" style="51" customWidth="1"/>
    <col min="4" max="4" width="3.28515625" style="49" customWidth="1"/>
    <col min="5" max="5" width="14" style="52" customWidth="1"/>
    <col min="6" max="6" width="3" style="53" customWidth="1"/>
    <col min="7" max="7" width="18.5703125" style="54" bestFit="1" customWidth="1"/>
    <col min="8" max="8" width="0.140625" style="49" hidden="1" customWidth="1"/>
    <col min="9" max="9" width="5.28515625" style="49" customWidth="1"/>
    <col min="10" max="11" width="9.140625" style="49"/>
    <col min="12" max="12" width="9.7109375" style="49" bestFit="1" customWidth="1"/>
    <col min="13" max="255" width="9.140625" style="49"/>
    <col min="256" max="256" width="9.140625" style="49" customWidth="1"/>
    <col min="257" max="257" width="3.85546875" style="49" customWidth="1"/>
    <col min="258" max="258" width="29.28515625" style="49" customWidth="1"/>
    <col min="259" max="259" width="14" style="49" customWidth="1"/>
    <col min="260" max="260" width="3.28515625" style="49" customWidth="1"/>
    <col min="261" max="261" width="18.85546875" style="49" customWidth="1"/>
    <col min="262" max="262" width="3" style="49" customWidth="1"/>
    <col min="263" max="263" width="20.5703125" style="49" customWidth="1"/>
    <col min="264" max="264" width="0" style="49" hidden="1" customWidth="1"/>
    <col min="265" max="265" width="5.28515625" style="49" customWidth="1"/>
    <col min="266" max="267" width="9.140625" style="49"/>
    <col min="268" max="268" width="9.7109375" style="49" bestFit="1" customWidth="1"/>
    <col min="269" max="511" width="9.140625" style="49"/>
    <col min="512" max="512" width="9.140625" style="49" customWidth="1"/>
    <col min="513" max="513" width="3.85546875" style="49" customWidth="1"/>
    <col min="514" max="514" width="29.28515625" style="49" customWidth="1"/>
    <col min="515" max="515" width="14" style="49" customWidth="1"/>
    <col min="516" max="516" width="3.28515625" style="49" customWidth="1"/>
    <col min="517" max="517" width="18.85546875" style="49" customWidth="1"/>
    <col min="518" max="518" width="3" style="49" customWidth="1"/>
    <col min="519" max="519" width="20.5703125" style="49" customWidth="1"/>
    <col min="520" max="520" width="0" style="49" hidden="1" customWidth="1"/>
    <col min="521" max="521" width="5.28515625" style="49" customWidth="1"/>
    <col min="522" max="523" width="9.140625" style="49"/>
    <col min="524" max="524" width="9.7109375" style="49" bestFit="1" customWidth="1"/>
    <col min="525" max="767" width="9.140625" style="49"/>
    <col min="768" max="768" width="9.140625" style="49" customWidth="1"/>
    <col min="769" max="769" width="3.85546875" style="49" customWidth="1"/>
    <col min="770" max="770" width="29.28515625" style="49" customWidth="1"/>
    <col min="771" max="771" width="14" style="49" customWidth="1"/>
    <col min="772" max="772" width="3.28515625" style="49" customWidth="1"/>
    <col min="773" max="773" width="18.85546875" style="49" customWidth="1"/>
    <col min="774" max="774" width="3" style="49" customWidth="1"/>
    <col min="775" max="775" width="20.5703125" style="49" customWidth="1"/>
    <col min="776" max="776" width="0" style="49" hidden="1" customWidth="1"/>
    <col min="777" max="777" width="5.28515625" style="49" customWidth="1"/>
    <col min="778" max="779" width="9.140625" style="49"/>
    <col min="780" max="780" width="9.7109375" style="49" bestFit="1" customWidth="1"/>
    <col min="781" max="1023" width="9.140625" style="49"/>
    <col min="1024" max="1024" width="9.140625" style="49" customWidth="1"/>
    <col min="1025" max="1025" width="3.85546875" style="49" customWidth="1"/>
    <col min="1026" max="1026" width="29.28515625" style="49" customWidth="1"/>
    <col min="1027" max="1027" width="14" style="49" customWidth="1"/>
    <col min="1028" max="1028" width="3.28515625" style="49" customWidth="1"/>
    <col min="1029" max="1029" width="18.85546875" style="49" customWidth="1"/>
    <col min="1030" max="1030" width="3" style="49" customWidth="1"/>
    <col min="1031" max="1031" width="20.5703125" style="49" customWidth="1"/>
    <col min="1032" max="1032" width="0" style="49" hidden="1" customWidth="1"/>
    <col min="1033" max="1033" width="5.28515625" style="49" customWidth="1"/>
    <col min="1034" max="1035" width="9.140625" style="49"/>
    <col min="1036" max="1036" width="9.7109375" style="49" bestFit="1" customWidth="1"/>
    <col min="1037" max="1279" width="9.140625" style="49"/>
    <col min="1280" max="1280" width="9.140625" style="49" customWidth="1"/>
    <col min="1281" max="1281" width="3.85546875" style="49" customWidth="1"/>
    <col min="1282" max="1282" width="29.28515625" style="49" customWidth="1"/>
    <col min="1283" max="1283" width="14" style="49" customWidth="1"/>
    <col min="1284" max="1284" width="3.28515625" style="49" customWidth="1"/>
    <col min="1285" max="1285" width="18.85546875" style="49" customWidth="1"/>
    <col min="1286" max="1286" width="3" style="49" customWidth="1"/>
    <col min="1287" max="1287" width="20.5703125" style="49" customWidth="1"/>
    <col min="1288" max="1288" width="0" style="49" hidden="1" customWidth="1"/>
    <col min="1289" max="1289" width="5.28515625" style="49" customWidth="1"/>
    <col min="1290" max="1291" width="9.140625" style="49"/>
    <col min="1292" max="1292" width="9.7109375" style="49" bestFit="1" customWidth="1"/>
    <col min="1293" max="1535" width="9.140625" style="49"/>
    <col min="1536" max="1536" width="9.140625" style="49" customWidth="1"/>
    <col min="1537" max="1537" width="3.85546875" style="49" customWidth="1"/>
    <col min="1538" max="1538" width="29.28515625" style="49" customWidth="1"/>
    <col min="1539" max="1539" width="14" style="49" customWidth="1"/>
    <col min="1540" max="1540" width="3.28515625" style="49" customWidth="1"/>
    <col min="1541" max="1541" width="18.85546875" style="49" customWidth="1"/>
    <col min="1542" max="1542" width="3" style="49" customWidth="1"/>
    <col min="1543" max="1543" width="20.5703125" style="49" customWidth="1"/>
    <col min="1544" max="1544" width="0" style="49" hidden="1" customWidth="1"/>
    <col min="1545" max="1545" width="5.28515625" style="49" customWidth="1"/>
    <col min="1546" max="1547" width="9.140625" style="49"/>
    <col min="1548" max="1548" width="9.7109375" style="49" bestFit="1" customWidth="1"/>
    <col min="1549" max="1791" width="9.140625" style="49"/>
    <col min="1792" max="1792" width="9.140625" style="49" customWidth="1"/>
    <col min="1793" max="1793" width="3.85546875" style="49" customWidth="1"/>
    <col min="1794" max="1794" width="29.28515625" style="49" customWidth="1"/>
    <col min="1795" max="1795" width="14" style="49" customWidth="1"/>
    <col min="1796" max="1796" width="3.28515625" style="49" customWidth="1"/>
    <col min="1797" max="1797" width="18.85546875" style="49" customWidth="1"/>
    <col min="1798" max="1798" width="3" style="49" customWidth="1"/>
    <col min="1799" max="1799" width="20.5703125" style="49" customWidth="1"/>
    <col min="1800" max="1800" width="0" style="49" hidden="1" customWidth="1"/>
    <col min="1801" max="1801" width="5.28515625" style="49" customWidth="1"/>
    <col min="1802" max="1803" width="9.140625" style="49"/>
    <col min="1804" max="1804" width="9.7109375" style="49" bestFit="1" customWidth="1"/>
    <col min="1805" max="2047" width="9.140625" style="49"/>
    <col min="2048" max="2048" width="9.140625" style="49" customWidth="1"/>
    <col min="2049" max="2049" width="3.85546875" style="49" customWidth="1"/>
    <col min="2050" max="2050" width="29.28515625" style="49" customWidth="1"/>
    <col min="2051" max="2051" width="14" style="49" customWidth="1"/>
    <col min="2052" max="2052" width="3.28515625" style="49" customWidth="1"/>
    <col min="2053" max="2053" width="18.85546875" style="49" customWidth="1"/>
    <col min="2054" max="2054" width="3" style="49" customWidth="1"/>
    <col min="2055" max="2055" width="20.5703125" style="49" customWidth="1"/>
    <col min="2056" max="2056" width="0" style="49" hidden="1" customWidth="1"/>
    <col min="2057" max="2057" width="5.28515625" style="49" customWidth="1"/>
    <col min="2058" max="2059" width="9.140625" style="49"/>
    <col min="2060" max="2060" width="9.7109375" style="49" bestFit="1" customWidth="1"/>
    <col min="2061" max="2303" width="9.140625" style="49"/>
    <col min="2304" max="2304" width="9.140625" style="49" customWidth="1"/>
    <col min="2305" max="2305" width="3.85546875" style="49" customWidth="1"/>
    <col min="2306" max="2306" width="29.28515625" style="49" customWidth="1"/>
    <col min="2307" max="2307" width="14" style="49" customWidth="1"/>
    <col min="2308" max="2308" width="3.28515625" style="49" customWidth="1"/>
    <col min="2309" max="2309" width="18.85546875" style="49" customWidth="1"/>
    <col min="2310" max="2310" width="3" style="49" customWidth="1"/>
    <col min="2311" max="2311" width="20.5703125" style="49" customWidth="1"/>
    <col min="2312" max="2312" width="0" style="49" hidden="1" customWidth="1"/>
    <col min="2313" max="2313" width="5.28515625" style="49" customWidth="1"/>
    <col min="2314" max="2315" width="9.140625" style="49"/>
    <col min="2316" max="2316" width="9.7109375" style="49" bestFit="1" customWidth="1"/>
    <col min="2317" max="2559" width="9.140625" style="49"/>
    <col min="2560" max="2560" width="9.140625" style="49" customWidth="1"/>
    <col min="2561" max="2561" width="3.85546875" style="49" customWidth="1"/>
    <col min="2562" max="2562" width="29.28515625" style="49" customWidth="1"/>
    <col min="2563" max="2563" width="14" style="49" customWidth="1"/>
    <col min="2564" max="2564" width="3.28515625" style="49" customWidth="1"/>
    <col min="2565" max="2565" width="18.85546875" style="49" customWidth="1"/>
    <col min="2566" max="2566" width="3" style="49" customWidth="1"/>
    <col min="2567" max="2567" width="20.5703125" style="49" customWidth="1"/>
    <col min="2568" max="2568" width="0" style="49" hidden="1" customWidth="1"/>
    <col min="2569" max="2569" width="5.28515625" style="49" customWidth="1"/>
    <col min="2570" max="2571" width="9.140625" style="49"/>
    <col min="2572" max="2572" width="9.7109375" style="49" bestFit="1" customWidth="1"/>
    <col min="2573" max="2815" width="9.140625" style="49"/>
    <col min="2816" max="2816" width="9.140625" style="49" customWidth="1"/>
    <col min="2817" max="2817" width="3.85546875" style="49" customWidth="1"/>
    <col min="2818" max="2818" width="29.28515625" style="49" customWidth="1"/>
    <col min="2819" max="2819" width="14" style="49" customWidth="1"/>
    <col min="2820" max="2820" width="3.28515625" style="49" customWidth="1"/>
    <col min="2821" max="2821" width="18.85546875" style="49" customWidth="1"/>
    <col min="2822" max="2822" width="3" style="49" customWidth="1"/>
    <col min="2823" max="2823" width="20.5703125" style="49" customWidth="1"/>
    <col min="2824" max="2824" width="0" style="49" hidden="1" customWidth="1"/>
    <col min="2825" max="2825" width="5.28515625" style="49" customWidth="1"/>
    <col min="2826" max="2827" width="9.140625" style="49"/>
    <col min="2828" max="2828" width="9.7109375" style="49" bestFit="1" customWidth="1"/>
    <col min="2829" max="3071" width="9.140625" style="49"/>
    <col min="3072" max="3072" width="9.140625" style="49" customWidth="1"/>
    <col min="3073" max="3073" width="3.85546875" style="49" customWidth="1"/>
    <col min="3074" max="3074" width="29.28515625" style="49" customWidth="1"/>
    <col min="3075" max="3075" width="14" style="49" customWidth="1"/>
    <col min="3076" max="3076" width="3.28515625" style="49" customWidth="1"/>
    <col min="3077" max="3077" width="18.85546875" style="49" customWidth="1"/>
    <col min="3078" max="3078" width="3" style="49" customWidth="1"/>
    <col min="3079" max="3079" width="20.5703125" style="49" customWidth="1"/>
    <col min="3080" max="3080" width="0" style="49" hidden="1" customWidth="1"/>
    <col min="3081" max="3081" width="5.28515625" style="49" customWidth="1"/>
    <col min="3082" max="3083" width="9.140625" style="49"/>
    <col min="3084" max="3084" width="9.7109375" style="49" bestFit="1" customWidth="1"/>
    <col min="3085" max="3327" width="9.140625" style="49"/>
    <col min="3328" max="3328" width="9.140625" style="49" customWidth="1"/>
    <col min="3329" max="3329" width="3.85546875" style="49" customWidth="1"/>
    <col min="3330" max="3330" width="29.28515625" style="49" customWidth="1"/>
    <col min="3331" max="3331" width="14" style="49" customWidth="1"/>
    <col min="3332" max="3332" width="3.28515625" style="49" customWidth="1"/>
    <col min="3333" max="3333" width="18.85546875" style="49" customWidth="1"/>
    <col min="3334" max="3334" width="3" style="49" customWidth="1"/>
    <col min="3335" max="3335" width="20.5703125" style="49" customWidth="1"/>
    <col min="3336" max="3336" width="0" style="49" hidden="1" customWidth="1"/>
    <col min="3337" max="3337" width="5.28515625" style="49" customWidth="1"/>
    <col min="3338" max="3339" width="9.140625" style="49"/>
    <col min="3340" max="3340" width="9.7109375" style="49" bestFit="1" customWidth="1"/>
    <col min="3341" max="3583" width="9.140625" style="49"/>
    <col min="3584" max="3584" width="9.140625" style="49" customWidth="1"/>
    <col min="3585" max="3585" width="3.85546875" style="49" customWidth="1"/>
    <col min="3586" max="3586" width="29.28515625" style="49" customWidth="1"/>
    <col min="3587" max="3587" width="14" style="49" customWidth="1"/>
    <col min="3588" max="3588" width="3.28515625" style="49" customWidth="1"/>
    <col min="3589" max="3589" width="18.85546875" style="49" customWidth="1"/>
    <col min="3590" max="3590" width="3" style="49" customWidth="1"/>
    <col min="3591" max="3591" width="20.5703125" style="49" customWidth="1"/>
    <col min="3592" max="3592" width="0" style="49" hidden="1" customWidth="1"/>
    <col min="3593" max="3593" width="5.28515625" style="49" customWidth="1"/>
    <col min="3594" max="3595" width="9.140625" style="49"/>
    <col min="3596" max="3596" width="9.7109375" style="49" bestFit="1" customWidth="1"/>
    <col min="3597" max="3839" width="9.140625" style="49"/>
    <col min="3840" max="3840" width="9.140625" style="49" customWidth="1"/>
    <col min="3841" max="3841" width="3.85546875" style="49" customWidth="1"/>
    <col min="3842" max="3842" width="29.28515625" style="49" customWidth="1"/>
    <col min="3843" max="3843" width="14" style="49" customWidth="1"/>
    <col min="3844" max="3844" width="3.28515625" style="49" customWidth="1"/>
    <col min="3845" max="3845" width="18.85546875" style="49" customWidth="1"/>
    <col min="3846" max="3846" width="3" style="49" customWidth="1"/>
    <col min="3847" max="3847" width="20.5703125" style="49" customWidth="1"/>
    <col min="3848" max="3848" width="0" style="49" hidden="1" customWidth="1"/>
    <col min="3849" max="3849" width="5.28515625" style="49" customWidth="1"/>
    <col min="3850" max="3851" width="9.140625" style="49"/>
    <col min="3852" max="3852" width="9.7109375" style="49" bestFit="1" customWidth="1"/>
    <col min="3853" max="4095" width="9.140625" style="49"/>
    <col min="4096" max="4096" width="9.140625" style="49" customWidth="1"/>
    <col min="4097" max="4097" width="3.85546875" style="49" customWidth="1"/>
    <col min="4098" max="4098" width="29.28515625" style="49" customWidth="1"/>
    <col min="4099" max="4099" width="14" style="49" customWidth="1"/>
    <col min="4100" max="4100" width="3.28515625" style="49" customWidth="1"/>
    <col min="4101" max="4101" width="18.85546875" style="49" customWidth="1"/>
    <col min="4102" max="4102" width="3" style="49" customWidth="1"/>
    <col min="4103" max="4103" width="20.5703125" style="49" customWidth="1"/>
    <col min="4104" max="4104" width="0" style="49" hidden="1" customWidth="1"/>
    <col min="4105" max="4105" width="5.28515625" style="49" customWidth="1"/>
    <col min="4106" max="4107" width="9.140625" style="49"/>
    <col min="4108" max="4108" width="9.7109375" style="49" bestFit="1" customWidth="1"/>
    <col min="4109" max="4351" width="9.140625" style="49"/>
    <col min="4352" max="4352" width="9.140625" style="49" customWidth="1"/>
    <col min="4353" max="4353" width="3.85546875" style="49" customWidth="1"/>
    <col min="4354" max="4354" width="29.28515625" style="49" customWidth="1"/>
    <col min="4355" max="4355" width="14" style="49" customWidth="1"/>
    <col min="4356" max="4356" width="3.28515625" style="49" customWidth="1"/>
    <col min="4357" max="4357" width="18.85546875" style="49" customWidth="1"/>
    <col min="4358" max="4358" width="3" style="49" customWidth="1"/>
    <col min="4359" max="4359" width="20.5703125" style="49" customWidth="1"/>
    <col min="4360" max="4360" width="0" style="49" hidden="1" customWidth="1"/>
    <col min="4361" max="4361" width="5.28515625" style="49" customWidth="1"/>
    <col min="4362" max="4363" width="9.140625" style="49"/>
    <col min="4364" max="4364" width="9.7109375" style="49" bestFit="1" customWidth="1"/>
    <col min="4365" max="4607" width="9.140625" style="49"/>
    <col min="4608" max="4608" width="9.140625" style="49" customWidth="1"/>
    <col min="4609" max="4609" width="3.85546875" style="49" customWidth="1"/>
    <col min="4610" max="4610" width="29.28515625" style="49" customWidth="1"/>
    <col min="4611" max="4611" width="14" style="49" customWidth="1"/>
    <col min="4612" max="4612" width="3.28515625" style="49" customWidth="1"/>
    <col min="4613" max="4613" width="18.85546875" style="49" customWidth="1"/>
    <col min="4614" max="4614" width="3" style="49" customWidth="1"/>
    <col min="4615" max="4615" width="20.5703125" style="49" customWidth="1"/>
    <col min="4616" max="4616" width="0" style="49" hidden="1" customWidth="1"/>
    <col min="4617" max="4617" width="5.28515625" style="49" customWidth="1"/>
    <col min="4618" max="4619" width="9.140625" style="49"/>
    <col min="4620" max="4620" width="9.7109375" style="49" bestFit="1" customWidth="1"/>
    <col min="4621" max="4863" width="9.140625" style="49"/>
    <col min="4864" max="4864" width="9.140625" style="49" customWidth="1"/>
    <col min="4865" max="4865" width="3.85546875" style="49" customWidth="1"/>
    <col min="4866" max="4866" width="29.28515625" style="49" customWidth="1"/>
    <col min="4867" max="4867" width="14" style="49" customWidth="1"/>
    <col min="4868" max="4868" width="3.28515625" style="49" customWidth="1"/>
    <col min="4869" max="4869" width="18.85546875" style="49" customWidth="1"/>
    <col min="4870" max="4870" width="3" style="49" customWidth="1"/>
    <col min="4871" max="4871" width="20.5703125" style="49" customWidth="1"/>
    <col min="4872" max="4872" width="0" style="49" hidden="1" customWidth="1"/>
    <col min="4873" max="4873" width="5.28515625" style="49" customWidth="1"/>
    <col min="4874" max="4875" width="9.140625" style="49"/>
    <col min="4876" max="4876" width="9.7109375" style="49" bestFit="1" customWidth="1"/>
    <col min="4877" max="5119" width="9.140625" style="49"/>
    <col min="5120" max="5120" width="9.140625" style="49" customWidth="1"/>
    <col min="5121" max="5121" width="3.85546875" style="49" customWidth="1"/>
    <col min="5122" max="5122" width="29.28515625" style="49" customWidth="1"/>
    <col min="5123" max="5123" width="14" style="49" customWidth="1"/>
    <col min="5124" max="5124" width="3.28515625" style="49" customWidth="1"/>
    <col min="5125" max="5125" width="18.85546875" style="49" customWidth="1"/>
    <col min="5126" max="5126" width="3" style="49" customWidth="1"/>
    <col min="5127" max="5127" width="20.5703125" style="49" customWidth="1"/>
    <col min="5128" max="5128" width="0" style="49" hidden="1" customWidth="1"/>
    <col min="5129" max="5129" width="5.28515625" style="49" customWidth="1"/>
    <col min="5130" max="5131" width="9.140625" style="49"/>
    <col min="5132" max="5132" width="9.7109375" style="49" bestFit="1" customWidth="1"/>
    <col min="5133" max="5375" width="9.140625" style="49"/>
    <col min="5376" max="5376" width="9.140625" style="49" customWidth="1"/>
    <col min="5377" max="5377" width="3.85546875" style="49" customWidth="1"/>
    <col min="5378" max="5378" width="29.28515625" style="49" customWidth="1"/>
    <col min="5379" max="5379" width="14" style="49" customWidth="1"/>
    <col min="5380" max="5380" width="3.28515625" style="49" customWidth="1"/>
    <col min="5381" max="5381" width="18.85546875" style="49" customWidth="1"/>
    <col min="5382" max="5382" width="3" style="49" customWidth="1"/>
    <col min="5383" max="5383" width="20.5703125" style="49" customWidth="1"/>
    <col min="5384" max="5384" width="0" style="49" hidden="1" customWidth="1"/>
    <col min="5385" max="5385" width="5.28515625" style="49" customWidth="1"/>
    <col min="5386" max="5387" width="9.140625" style="49"/>
    <col min="5388" max="5388" width="9.7109375" style="49" bestFit="1" customWidth="1"/>
    <col min="5389" max="5631" width="9.140625" style="49"/>
    <col min="5632" max="5632" width="9.140625" style="49" customWidth="1"/>
    <col min="5633" max="5633" width="3.85546875" style="49" customWidth="1"/>
    <col min="5634" max="5634" width="29.28515625" style="49" customWidth="1"/>
    <col min="5635" max="5635" width="14" style="49" customWidth="1"/>
    <col min="5636" max="5636" width="3.28515625" style="49" customWidth="1"/>
    <col min="5637" max="5637" width="18.85546875" style="49" customWidth="1"/>
    <col min="5638" max="5638" width="3" style="49" customWidth="1"/>
    <col min="5639" max="5639" width="20.5703125" style="49" customWidth="1"/>
    <col min="5640" max="5640" width="0" style="49" hidden="1" customWidth="1"/>
    <col min="5641" max="5641" width="5.28515625" style="49" customWidth="1"/>
    <col min="5642" max="5643" width="9.140625" style="49"/>
    <col min="5644" max="5644" width="9.7109375" style="49" bestFit="1" customWidth="1"/>
    <col min="5645" max="5887" width="9.140625" style="49"/>
    <col min="5888" max="5888" width="9.140625" style="49" customWidth="1"/>
    <col min="5889" max="5889" width="3.85546875" style="49" customWidth="1"/>
    <col min="5890" max="5890" width="29.28515625" style="49" customWidth="1"/>
    <col min="5891" max="5891" width="14" style="49" customWidth="1"/>
    <col min="5892" max="5892" width="3.28515625" style="49" customWidth="1"/>
    <col min="5893" max="5893" width="18.85546875" style="49" customWidth="1"/>
    <col min="5894" max="5894" width="3" style="49" customWidth="1"/>
    <col min="5895" max="5895" width="20.5703125" style="49" customWidth="1"/>
    <col min="5896" max="5896" width="0" style="49" hidden="1" customWidth="1"/>
    <col min="5897" max="5897" width="5.28515625" style="49" customWidth="1"/>
    <col min="5898" max="5899" width="9.140625" style="49"/>
    <col min="5900" max="5900" width="9.7109375" style="49" bestFit="1" customWidth="1"/>
    <col min="5901" max="6143" width="9.140625" style="49"/>
    <col min="6144" max="6144" width="9.140625" style="49" customWidth="1"/>
    <col min="6145" max="6145" width="3.85546875" style="49" customWidth="1"/>
    <col min="6146" max="6146" width="29.28515625" style="49" customWidth="1"/>
    <col min="6147" max="6147" width="14" style="49" customWidth="1"/>
    <col min="6148" max="6148" width="3.28515625" style="49" customWidth="1"/>
    <col min="6149" max="6149" width="18.85546875" style="49" customWidth="1"/>
    <col min="6150" max="6150" width="3" style="49" customWidth="1"/>
    <col min="6151" max="6151" width="20.5703125" style="49" customWidth="1"/>
    <col min="6152" max="6152" width="0" style="49" hidden="1" customWidth="1"/>
    <col min="6153" max="6153" width="5.28515625" style="49" customWidth="1"/>
    <col min="6154" max="6155" width="9.140625" style="49"/>
    <col min="6156" max="6156" width="9.7109375" style="49" bestFit="1" customWidth="1"/>
    <col min="6157" max="6399" width="9.140625" style="49"/>
    <col min="6400" max="6400" width="9.140625" style="49" customWidth="1"/>
    <col min="6401" max="6401" width="3.85546875" style="49" customWidth="1"/>
    <col min="6402" max="6402" width="29.28515625" style="49" customWidth="1"/>
    <col min="6403" max="6403" width="14" style="49" customWidth="1"/>
    <col min="6404" max="6404" width="3.28515625" style="49" customWidth="1"/>
    <col min="6405" max="6405" width="18.85546875" style="49" customWidth="1"/>
    <col min="6406" max="6406" width="3" style="49" customWidth="1"/>
    <col min="6407" max="6407" width="20.5703125" style="49" customWidth="1"/>
    <col min="6408" max="6408" width="0" style="49" hidden="1" customWidth="1"/>
    <col min="6409" max="6409" width="5.28515625" style="49" customWidth="1"/>
    <col min="6410" max="6411" width="9.140625" style="49"/>
    <col min="6412" max="6412" width="9.7109375" style="49" bestFit="1" customWidth="1"/>
    <col min="6413" max="6655" width="9.140625" style="49"/>
    <col min="6656" max="6656" width="9.140625" style="49" customWidth="1"/>
    <col min="6657" max="6657" width="3.85546875" style="49" customWidth="1"/>
    <col min="6658" max="6658" width="29.28515625" style="49" customWidth="1"/>
    <col min="6659" max="6659" width="14" style="49" customWidth="1"/>
    <col min="6660" max="6660" width="3.28515625" style="49" customWidth="1"/>
    <col min="6661" max="6661" width="18.85546875" style="49" customWidth="1"/>
    <col min="6662" max="6662" width="3" style="49" customWidth="1"/>
    <col min="6663" max="6663" width="20.5703125" style="49" customWidth="1"/>
    <col min="6664" max="6664" width="0" style="49" hidden="1" customWidth="1"/>
    <col min="6665" max="6665" width="5.28515625" style="49" customWidth="1"/>
    <col min="6666" max="6667" width="9.140625" style="49"/>
    <col min="6668" max="6668" width="9.7109375" style="49" bestFit="1" customWidth="1"/>
    <col min="6669" max="6911" width="9.140625" style="49"/>
    <col min="6912" max="6912" width="9.140625" style="49" customWidth="1"/>
    <col min="6913" max="6913" width="3.85546875" style="49" customWidth="1"/>
    <col min="6914" max="6914" width="29.28515625" style="49" customWidth="1"/>
    <col min="6915" max="6915" width="14" style="49" customWidth="1"/>
    <col min="6916" max="6916" width="3.28515625" style="49" customWidth="1"/>
    <col min="6917" max="6917" width="18.85546875" style="49" customWidth="1"/>
    <col min="6918" max="6918" width="3" style="49" customWidth="1"/>
    <col min="6919" max="6919" width="20.5703125" style="49" customWidth="1"/>
    <col min="6920" max="6920" width="0" style="49" hidden="1" customWidth="1"/>
    <col min="6921" max="6921" width="5.28515625" style="49" customWidth="1"/>
    <col min="6922" max="6923" width="9.140625" style="49"/>
    <col min="6924" max="6924" width="9.7109375" style="49" bestFit="1" customWidth="1"/>
    <col min="6925" max="7167" width="9.140625" style="49"/>
    <col min="7168" max="7168" width="9.140625" style="49" customWidth="1"/>
    <col min="7169" max="7169" width="3.85546875" style="49" customWidth="1"/>
    <col min="7170" max="7170" width="29.28515625" style="49" customWidth="1"/>
    <col min="7171" max="7171" width="14" style="49" customWidth="1"/>
    <col min="7172" max="7172" width="3.28515625" style="49" customWidth="1"/>
    <col min="7173" max="7173" width="18.85546875" style="49" customWidth="1"/>
    <col min="7174" max="7174" width="3" style="49" customWidth="1"/>
    <col min="7175" max="7175" width="20.5703125" style="49" customWidth="1"/>
    <col min="7176" max="7176" width="0" style="49" hidden="1" customWidth="1"/>
    <col min="7177" max="7177" width="5.28515625" style="49" customWidth="1"/>
    <col min="7178" max="7179" width="9.140625" style="49"/>
    <col min="7180" max="7180" width="9.7109375" style="49" bestFit="1" customWidth="1"/>
    <col min="7181" max="7423" width="9.140625" style="49"/>
    <col min="7424" max="7424" width="9.140625" style="49" customWidth="1"/>
    <col min="7425" max="7425" width="3.85546875" style="49" customWidth="1"/>
    <col min="7426" max="7426" width="29.28515625" style="49" customWidth="1"/>
    <col min="7427" max="7427" width="14" style="49" customWidth="1"/>
    <col min="7428" max="7428" width="3.28515625" style="49" customWidth="1"/>
    <col min="7429" max="7429" width="18.85546875" style="49" customWidth="1"/>
    <col min="7430" max="7430" width="3" style="49" customWidth="1"/>
    <col min="7431" max="7431" width="20.5703125" style="49" customWidth="1"/>
    <col min="7432" max="7432" width="0" style="49" hidden="1" customWidth="1"/>
    <col min="7433" max="7433" width="5.28515625" style="49" customWidth="1"/>
    <col min="7434" max="7435" width="9.140625" style="49"/>
    <col min="7436" max="7436" width="9.7109375" style="49" bestFit="1" customWidth="1"/>
    <col min="7437" max="7679" width="9.140625" style="49"/>
    <col min="7680" max="7680" width="9.140625" style="49" customWidth="1"/>
    <col min="7681" max="7681" width="3.85546875" style="49" customWidth="1"/>
    <col min="7682" max="7682" width="29.28515625" style="49" customWidth="1"/>
    <col min="7683" max="7683" width="14" style="49" customWidth="1"/>
    <col min="7684" max="7684" width="3.28515625" style="49" customWidth="1"/>
    <col min="7685" max="7685" width="18.85546875" style="49" customWidth="1"/>
    <col min="7686" max="7686" width="3" style="49" customWidth="1"/>
    <col min="7687" max="7687" width="20.5703125" style="49" customWidth="1"/>
    <col min="7688" max="7688" width="0" style="49" hidden="1" customWidth="1"/>
    <col min="7689" max="7689" width="5.28515625" style="49" customWidth="1"/>
    <col min="7690" max="7691" width="9.140625" style="49"/>
    <col min="7692" max="7692" width="9.7109375" style="49" bestFit="1" customWidth="1"/>
    <col min="7693" max="7935" width="9.140625" style="49"/>
    <col min="7936" max="7936" width="9.140625" style="49" customWidth="1"/>
    <col min="7937" max="7937" width="3.85546875" style="49" customWidth="1"/>
    <col min="7938" max="7938" width="29.28515625" style="49" customWidth="1"/>
    <col min="7939" max="7939" width="14" style="49" customWidth="1"/>
    <col min="7940" max="7940" width="3.28515625" style="49" customWidth="1"/>
    <col min="7941" max="7941" width="18.85546875" style="49" customWidth="1"/>
    <col min="7942" max="7942" width="3" style="49" customWidth="1"/>
    <col min="7943" max="7943" width="20.5703125" style="49" customWidth="1"/>
    <col min="7944" max="7944" width="0" style="49" hidden="1" customWidth="1"/>
    <col min="7945" max="7945" width="5.28515625" style="49" customWidth="1"/>
    <col min="7946" max="7947" width="9.140625" style="49"/>
    <col min="7948" max="7948" width="9.7109375" style="49" bestFit="1" customWidth="1"/>
    <col min="7949" max="8191" width="9.140625" style="49"/>
    <col min="8192" max="8192" width="9.140625" style="49" customWidth="1"/>
    <col min="8193" max="8193" width="3.85546875" style="49" customWidth="1"/>
    <col min="8194" max="8194" width="29.28515625" style="49" customWidth="1"/>
    <col min="8195" max="8195" width="14" style="49" customWidth="1"/>
    <col min="8196" max="8196" width="3.28515625" style="49" customWidth="1"/>
    <col min="8197" max="8197" width="18.85546875" style="49" customWidth="1"/>
    <col min="8198" max="8198" width="3" style="49" customWidth="1"/>
    <col min="8199" max="8199" width="20.5703125" style="49" customWidth="1"/>
    <col min="8200" max="8200" width="0" style="49" hidden="1" customWidth="1"/>
    <col min="8201" max="8201" width="5.28515625" style="49" customWidth="1"/>
    <col min="8202" max="8203" width="9.140625" style="49"/>
    <col min="8204" max="8204" width="9.7109375" style="49" bestFit="1" customWidth="1"/>
    <col min="8205" max="8447" width="9.140625" style="49"/>
    <col min="8448" max="8448" width="9.140625" style="49" customWidth="1"/>
    <col min="8449" max="8449" width="3.85546875" style="49" customWidth="1"/>
    <col min="8450" max="8450" width="29.28515625" style="49" customWidth="1"/>
    <col min="8451" max="8451" width="14" style="49" customWidth="1"/>
    <col min="8452" max="8452" width="3.28515625" style="49" customWidth="1"/>
    <col min="8453" max="8453" width="18.85546875" style="49" customWidth="1"/>
    <col min="8454" max="8454" width="3" style="49" customWidth="1"/>
    <col min="8455" max="8455" width="20.5703125" style="49" customWidth="1"/>
    <col min="8456" max="8456" width="0" style="49" hidden="1" customWidth="1"/>
    <col min="8457" max="8457" width="5.28515625" style="49" customWidth="1"/>
    <col min="8458" max="8459" width="9.140625" style="49"/>
    <col min="8460" max="8460" width="9.7109375" style="49" bestFit="1" customWidth="1"/>
    <col min="8461" max="8703" width="9.140625" style="49"/>
    <col min="8704" max="8704" width="9.140625" style="49" customWidth="1"/>
    <col min="8705" max="8705" width="3.85546875" style="49" customWidth="1"/>
    <col min="8706" max="8706" width="29.28515625" style="49" customWidth="1"/>
    <col min="8707" max="8707" width="14" style="49" customWidth="1"/>
    <col min="8708" max="8708" width="3.28515625" style="49" customWidth="1"/>
    <col min="8709" max="8709" width="18.85546875" style="49" customWidth="1"/>
    <col min="8710" max="8710" width="3" style="49" customWidth="1"/>
    <col min="8711" max="8711" width="20.5703125" style="49" customWidth="1"/>
    <col min="8712" max="8712" width="0" style="49" hidden="1" customWidth="1"/>
    <col min="8713" max="8713" width="5.28515625" style="49" customWidth="1"/>
    <col min="8714" max="8715" width="9.140625" style="49"/>
    <col min="8716" max="8716" width="9.7109375" style="49" bestFit="1" customWidth="1"/>
    <col min="8717" max="8959" width="9.140625" style="49"/>
    <col min="8960" max="8960" width="9.140625" style="49" customWidth="1"/>
    <col min="8961" max="8961" width="3.85546875" style="49" customWidth="1"/>
    <col min="8962" max="8962" width="29.28515625" style="49" customWidth="1"/>
    <col min="8963" max="8963" width="14" style="49" customWidth="1"/>
    <col min="8964" max="8964" width="3.28515625" style="49" customWidth="1"/>
    <col min="8965" max="8965" width="18.85546875" style="49" customWidth="1"/>
    <col min="8966" max="8966" width="3" style="49" customWidth="1"/>
    <col min="8967" max="8967" width="20.5703125" style="49" customWidth="1"/>
    <col min="8968" max="8968" width="0" style="49" hidden="1" customWidth="1"/>
    <col min="8969" max="8969" width="5.28515625" style="49" customWidth="1"/>
    <col min="8970" max="8971" width="9.140625" style="49"/>
    <col min="8972" max="8972" width="9.7109375" style="49" bestFit="1" customWidth="1"/>
    <col min="8973" max="9215" width="9.140625" style="49"/>
    <col min="9216" max="9216" width="9.140625" style="49" customWidth="1"/>
    <col min="9217" max="9217" width="3.85546875" style="49" customWidth="1"/>
    <col min="9218" max="9218" width="29.28515625" style="49" customWidth="1"/>
    <col min="9219" max="9219" width="14" style="49" customWidth="1"/>
    <col min="9220" max="9220" width="3.28515625" style="49" customWidth="1"/>
    <col min="9221" max="9221" width="18.85546875" style="49" customWidth="1"/>
    <col min="9222" max="9222" width="3" style="49" customWidth="1"/>
    <col min="9223" max="9223" width="20.5703125" style="49" customWidth="1"/>
    <col min="9224" max="9224" width="0" style="49" hidden="1" customWidth="1"/>
    <col min="9225" max="9225" width="5.28515625" style="49" customWidth="1"/>
    <col min="9226" max="9227" width="9.140625" style="49"/>
    <col min="9228" max="9228" width="9.7109375" style="49" bestFit="1" customWidth="1"/>
    <col min="9229" max="9471" width="9.140625" style="49"/>
    <col min="9472" max="9472" width="9.140625" style="49" customWidth="1"/>
    <col min="9473" max="9473" width="3.85546875" style="49" customWidth="1"/>
    <col min="9474" max="9474" width="29.28515625" style="49" customWidth="1"/>
    <col min="9475" max="9475" width="14" style="49" customWidth="1"/>
    <col min="9476" max="9476" width="3.28515625" style="49" customWidth="1"/>
    <col min="9477" max="9477" width="18.85546875" style="49" customWidth="1"/>
    <col min="9478" max="9478" width="3" style="49" customWidth="1"/>
    <col min="9479" max="9479" width="20.5703125" style="49" customWidth="1"/>
    <col min="9480" max="9480" width="0" style="49" hidden="1" customWidth="1"/>
    <col min="9481" max="9481" width="5.28515625" style="49" customWidth="1"/>
    <col min="9482" max="9483" width="9.140625" style="49"/>
    <col min="9484" max="9484" width="9.7109375" style="49" bestFit="1" customWidth="1"/>
    <col min="9485" max="9727" width="9.140625" style="49"/>
    <col min="9728" max="9728" width="9.140625" style="49" customWidth="1"/>
    <col min="9729" max="9729" width="3.85546875" style="49" customWidth="1"/>
    <col min="9730" max="9730" width="29.28515625" style="49" customWidth="1"/>
    <col min="9731" max="9731" width="14" style="49" customWidth="1"/>
    <col min="9732" max="9732" width="3.28515625" style="49" customWidth="1"/>
    <col min="9733" max="9733" width="18.85546875" style="49" customWidth="1"/>
    <col min="9734" max="9734" width="3" style="49" customWidth="1"/>
    <col min="9735" max="9735" width="20.5703125" style="49" customWidth="1"/>
    <col min="9736" max="9736" width="0" style="49" hidden="1" customWidth="1"/>
    <col min="9737" max="9737" width="5.28515625" style="49" customWidth="1"/>
    <col min="9738" max="9739" width="9.140625" style="49"/>
    <col min="9740" max="9740" width="9.7109375" style="49" bestFit="1" customWidth="1"/>
    <col min="9741" max="9983" width="9.140625" style="49"/>
    <col min="9984" max="9984" width="9.140625" style="49" customWidth="1"/>
    <col min="9985" max="9985" width="3.85546875" style="49" customWidth="1"/>
    <col min="9986" max="9986" width="29.28515625" style="49" customWidth="1"/>
    <col min="9987" max="9987" width="14" style="49" customWidth="1"/>
    <col min="9988" max="9988" width="3.28515625" style="49" customWidth="1"/>
    <col min="9989" max="9989" width="18.85546875" style="49" customWidth="1"/>
    <col min="9990" max="9990" width="3" style="49" customWidth="1"/>
    <col min="9991" max="9991" width="20.5703125" style="49" customWidth="1"/>
    <col min="9992" max="9992" width="0" style="49" hidden="1" customWidth="1"/>
    <col min="9993" max="9993" width="5.28515625" style="49" customWidth="1"/>
    <col min="9994" max="9995" width="9.140625" style="49"/>
    <col min="9996" max="9996" width="9.7109375" style="49" bestFit="1" customWidth="1"/>
    <col min="9997" max="10239" width="9.140625" style="49"/>
    <col min="10240" max="10240" width="9.140625" style="49" customWidth="1"/>
    <col min="10241" max="10241" width="3.85546875" style="49" customWidth="1"/>
    <col min="10242" max="10242" width="29.28515625" style="49" customWidth="1"/>
    <col min="10243" max="10243" width="14" style="49" customWidth="1"/>
    <col min="10244" max="10244" width="3.28515625" style="49" customWidth="1"/>
    <col min="10245" max="10245" width="18.85546875" style="49" customWidth="1"/>
    <col min="10246" max="10246" width="3" style="49" customWidth="1"/>
    <col min="10247" max="10247" width="20.5703125" style="49" customWidth="1"/>
    <col min="10248" max="10248" width="0" style="49" hidden="1" customWidth="1"/>
    <col min="10249" max="10249" width="5.28515625" style="49" customWidth="1"/>
    <col min="10250" max="10251" width="9.140625" style="49"/>
    <col min="10252" max="10252" width="9.7109375" style="49" bestFit="1" customWidth="1"/>
    <col min="10253" max="10495" width="9.140625" style="49"/>
    <col min="10496" max="10496" width="9.140625" style="49" customWidth="1"/>
    <col min="10497" max="10497" width="3.85546875" style="49" customWidth="1"/>
    <col min="10498" max="10498" width="29.28515625" style="49" customWidth="1"/>
    <col min="10499" max="10499" width="14" style="49" customWidth="1"/>
    <col min="10500" max="10500" width="3.28515625" style="49" customWidth="1"/>
    <col min="10501" max="10501" width="18.85546875" style="49" customWidth="1"/>
    <col min="10502" max="10502" width="3" style="49" customWidth="1"/>
    <col min="10503" max="10503" width="20.5703125" style="49" customWidth="1"/>
    <col min="10504" max="10504" width="0" style="49" hidden="1" customWidth="1"/>
    <col min="10505" max="10505" width="5.28515625" style="49" customWidth="1"/>
    <col min="10506" max="10507" width="9.140625" style="49"/>
    <col min="10508" max="10508" width="9.7109375" style="49" bestFit="1" customWidth="1"/>
    <col min="10509" max="10751" width="9.140625" style="49"/>
    <col min="10752" max="10752" width="9.140625" style="49" customWidth="1"/>
    <col min="10753" max="10753" width="3.85546875" style="49" customWidth="1"/>
    <col min="10754" max="10754" width="29.28515625" style="49" customWidth="1"/>
    <col min="10755" max="10755" width="14" style="49" customWidth="1"/>
    <col min="10756" max="10756" width="3.28515625" style="49" customWidth="1"/>
    <col min="10757" max="10757" width="18.85546875" style="49" customWidth="1"/>
    <col min="10758" max="10758" width="3" style="49" customWidth="1"/>
    <col min="10759" max="10759" width="20.5703125" style="49" customWidth="1"/>
    <col min="10760" max="10760" width="0" style="49" hidden="1" customWidth="1"/>
    <col min="10761" max="10761" width="5.28515625" style="49" customWidth="1"/>
    <col min="10762" max="10763" width="9.140625" style="49"/>
    <col min="10764" max="10764" width="9.7109375" style="49" bestFit="1" customWidth="1"/>
    <col min="10765" max="11007" width="9.140625" style="49"/>
    <col min="11008" max="11008" width="9.140625" style="49" customWidth="1"/>
    <col min="11009" max="11009" width="3.85546875" style="49" customWidth="1"/>
    <col min="11010" max="11010" width="29.28515625" style="49" customWidth="1"/>
    <col min="11011" max="11011" width="14" style="49" customWidth="1"/>
    <col min="11012" max="11012" width="3.28515625" style="49" customWidth="1"/>
    <col min="11013" max="11013" width="18.85546875" style="49" customWidth="1"/>
    <col min="11014" max="11014" width="3" style="49" customWidth="1"/>
    <col min="11015" max="11015" width="20.5703125" style="49" customWidth="1"/>
    <col min="11016" max="11016" width="0" style="49" hidden="1" customWidth="1"/>
    <col min="11017" max="11017" width="5.28515625" style="49" customWidth="1"/>
    <col min="11018" max="11019" width="9.140625" style="49"/>
    <col min="11020" max="11020" width="9.7109375" style="49" bestFit="1" customWidth="1"/>
    <col min="11021" max="11263" width="9.140625" style="49"/>
    <col min="11264" max="11264" width="9.140625" style="49" customWidth="1"/>
    <col min="11265" max="11265" width="3.85546875" style="49" customWidth="1"/>
    <col min="11266" max="11266" width="29.28515625" style="49" customWidth="1"/>
    <col min="11267" max="11267" width="14" style="49" customWidth="1"/>
    <col min="11268" max="11268" width="3.28515625" style="49" customWidth="1"/>
    <col min="11269" max="11269" width="18.85546875" style="49" customWidth="1"/>
    <col min="11270" max="11270" width="3" style="49" customWidth="1"/>
    <col min="11271" max="11271" width="20.5703125" style="49" customWidth="1"/>
    <col min="11272" max="11272" width="0" style="49" hidden="1" customWidth="1"/>
    <col min="11273" max="11273" width="5.28515625" style="49" customWidth="1"/>
    <col min="11274" max="11275" width="9.140625" style="49"/>
    <col min="11276" max="11276" width="9.7109375" style="49" bestFit="1" customWidth="1"/>
    <col min="11277" max="11519" width="9.140625" style="49"/>
    <col min="11520" max="11520" width="9.140625" style="49" customWidth="1"/>
    <col min="11521" max="11521" width="3.85546875" style="49" customWidth="1"/>
    <col min="11522" max="11522" width="29.28515625" style="49" customWidth="1"/>
    <col min="11523" max="11523" width="14" style="49" customWidth="1"/>
    <col min="11524" max="11524" width="3.28515625" style="49" customWidth="1"/>
    <col min="11525" max="11525" width="18.85546875" style="49" customWidth="1"/>
    <col min="11526" max="11526" width="3" style="49" customWidth="1"/>
    <col min="11527" max="11527" width="20.5703125" style="49" customWidth="1"/>
    <col min="11528" max="11528" width="0" style="49" hidden="1" customWidth="1"/>
    <col min="11529" max="11529" width="5.28515625" style="49" customWidth="1"/>
    <col min="11530" max="11531" width="9.140625" style="49"/>
    <col min="11532" max="11532" width="9.7109375" style="49" bestFit="1" customWidth="1"/>
    <col min="11533" max="11775" width="9.140625" style="49"/>
    <col min="11776" max="11776" width="9.140625" style="49" customWidth="1"/>
    <col min="11777" max="11777" width="3.85546875" style="49" customWidth="1"/>
    <col min="11778" max="11778" width="29.28515625" style="49" customWidth="1"/>
    <col min="11779" max="11779" width="14" style="49" customWidth="1"/>
    <col min="11780" max="11780" width="3.28515625" style="49" customWidth="1"/>
    <col min="11781" max="11781" width="18.85546875" style="49" customWidth="1"/>
    <col min="11782" max="11782" width="3" style="49" customWidth="1"/>
    <col min="11783" max="11783" width="20.5703125" style="49" customWidth="1"/>
    <col min="11784" max="11784" width="0" style="49" hidden="1" customWidth="1"/>
    <col min="11785" max="11785" width="5.28515625" style="49" customWidth="1"/>
    <col min="11786" max="11787" width="9.140625" style="49"/>
    <col min="11788" max="11788" width="9.7109375" style="49" bestFit="1" customWidth="1"/>
    <col min="11789" max="12031" width="9.140625" style="49"/>
    <col min="12032" max="12032" width="9.140625" style="49" customWidth="1"/>
    <col min="12033" max="12033" width="3.85546875" style="49" customWidth="1"/>
    <col min="12034" max="12034" width="29.28515625" style="49" customWidth="1"/>
    <col min="12035" max="12035" width="14" style="49" customWidth="1"/>
    <col min="12036" max="12036" width="3.28515625" style="49" customWidth="1"/>
    <col min="12037" max="12037" width="18.85546875" style="49" customWidth="1"/>
    <col min="12038" max="12038" width="3" style="49" customWidth="1"/>
    <col min="12039" max="12039" width="20.5703125" style="49" customWidth="1"/>
    <col min="12040" max="12040" width="0" style="49" hidden="1" customWidth="1"/>
    <col min="12041" max="12041" width="5.28515625" style="49" customWidth="1"/>
    <col min="12042" max="12043" width="9.140625" style="49"/>
    <col min="12044" max="12044" width="9.7109375" style="49" bestFit="1" customWidth="1"/>
    <col min="12045" max="12287" width="9.140625" style="49"/>
    <col min="12288" max="12288" width="9.140625" style="49" customWidth="1"/>
    <col min="12289" max="12289" width="3.85546875" style="49" customWidth="1"/>
    <col min="12290" max="12290" width="29.28515625" style="49" customWidth="1"/>
    <col min="12291" max="12291" width="14" style="49" customWidth="1"/>
    <col min="12292" max="12292" width="3.28515625" style="49" customWidth="1"/>
    <col min="12293" max="12293" width="18.85546875" style="49" customWidth="1"/>
    <col min="12294" max="12294" width="3" style="49" customWidth="1"/>
    <col min="12295" max="12295" width="20.5703125" style="49" customWidth="1"/>
    <col min="12296" max="12296" width="0" style="49" hidden="1" customWidth="1"/>
    <col min="12297" max="12297" width="5.28515625" style="49" customWidth="1"/>
    <col min="12298" max="12299" width="9.140625" style="49"/>
    <col min="12300" max="12300" width="9.7109375" style="49" bestFit="1" customWidth="1"/>
    <col min="12301" max="12543" width="9.140625" style="49"/>
    <col min="12544" max="12544" width="9.140625" style="49" customWidth="1"/>
    <col min="12545" max="12545" width="3.85546875" style="49" customWidth="1"/>
    <col min="12546" max="12546" width="29.28515625" style="49" customWidth="1"/>
    <col min="12547" max="12547" width="14" style="49" customWidth="1"/>
    <col min="12548" max="12548" width="3.28515625" style="49" customWidth="1"/>
    <col min="12549" max="12549" width="18.85546875" style="49" customWidth="1"/>
    <col min="12550" max="12550" width="3" style="49" customWidth="1"/>
    <col min="12551" max="12551" width="20.5703125" style="49" customWidth="1"/>
    <col min="12552" max="12552" width="0" style="49" hidden="1" customWidth="1"/>
    <col min="12553" max="12553" width="5.28515625" style="49" customWidth="1"/>
    <col min="12554" max="12555" width="9.140625" style="49"/>
    <col min="12556" max="12556" width="9.7109375" style="49" bestFit="1" customWidth="1"/>
    <col min="12557" max="12799" width="9.140625" style="49"/>
    <col min="12800" max="12800" width="9.140625" style="49" customWidth="1"/>
    <col min="12801" max="12801" width="3.85546875" style="49" customWidth="1"/>
    <col min="12802" max="12802" width="29.28515625" style="49" customWidth="1"/>
    <col min="12803" max="12803" width="14" style="49" customWidth="1"/>
    <col min="12804" max="12804" width="3.28515625" style="49" customWidth="1"/>
    <col min="12805" max="12805" width="18.85546875" style="49" customWidth="1"/>
    <col min="12806" max="12806" width="3" style="49" customWidth="1"/>
    <col min="12807" max="12807" width="20.5703125" style="49" customWidth="1"/>
    <col min="12808" max="12808" width="0" style="49" hidden="1" customWidth="1"/>
    <col min="12809" max="12809" width="5.28515625" style="49" customWidth="1"/>
    <col min="12810" max="12811" width="9.140625" style="49"/>
    <col min="12812" max="12812" width="9.7109375" style="49" bestFit="1" customWidth="1"/>
    <col min="12813" max="13055" width="9.140625" style="49"/>
    <col min="13056" max="13056" width="9.140625" style="49" customWidth="1"/>
    <col min="13057" max="13057" width="3.85546875" style="49" customWidth="1"/>
    <col min="13058" max="13058" width="29.28515625" style="49" customWidth="1"/>
    <col min="13059" max="13059" width="14" style="49" customWidth="1"/>
    <col min="13060" max="13060" width="3.28515625" style="49" customWidth="1"/>
    <col min="13061" max="13061" width="18.85546875" style="49" customWidth="1"/>
    <col min="13062" max="13062" width="3" style="49" customWidth="1"/>
    <col min="13063" max="13063" width="20.5703125" style="49" customWidth="1"/>
    <col min="13064" max="13064" width="0" style="49" hidden="1" customWidth="1"/>
    <col min="13065" max="13065" width="5.28515625" style="49" customWidth="1"/>
    <col min="13066" max="13067" width="9.140625" style="49"/>
    <col min="13068" max="13068" width="9.7109375" style="49" bestFit="1" customWidth="1"/>
    <col min="13069" max="13311" width="9.140625" style="49"/>
    <col min="13312" max="13312" width="9.140625" style="49" customWidth="1"/>
    <col min="13313" max="13313" width="3.85546875" style="49" customWidth="1"/>
    <col min="13314" max="13314" width="29.28515625" style="49" customWidth="1"/>
    <col min="13315" max="13315" width="14" style="49" customWidth="1"/>
    <col min="13316" max="13316" width="3.28515625" style="49" customWidth="1"/>
    <col min="13317" max="13317" width="18.85546875" style="49" customWidth="1"/>
    <col min="13318" max="13318" width="3" style="49" customWidth="1"/>
    <col min="13319" max="13319" width="20.5703125" style="49" customWidth="1"/>
    <col min="13320" max="13320" width="0" style="49" hidden="1" customWidth="1"/>
    <col min="13321" max="13321" width="5.28515625" style="49" customWidth="1"/>
    <col min="13322" max="13323" width="9.140625" style="49"/>
    <col min="13324" max="13324" width="9.7109375" style="49" bestFit="1" customWidth="1"/>
    <col min="13325" max="13567" width="9.140625" style="49"/>
    <col min="13568" max="13568" width="9.140625" style="49" customWidth="1"/>
    <col min="13569" max="13569" width="3.85546875" style="49" customWidth="1"/>
    <col min="13570" max="13570" width="29.28515625" style="49" customWidth="1"/>
    <col min="13571" max="13571" width="14" style="49" customWidth="1"/>
    <col min="13572" max="13572" width="3.28515625" style="49" customWidth="1"/>
    <col min="13573" max="13573" width="18.85546875" style="49" customWidth="1"/>
    <col min="13574" max="13574" width="3" style="49" customWidth="1"/>
    <col min="13575" max="13575" width="20.5703125" style="49" customWidth="1"/>
    <col min="13576" max="13576" width="0" style="49" hidden="1" customWidth="1"/>
    <col min="13577" max="13577" width="5.28515625" style="49" customWidth="1"/>
    <col min="13578" max="13579" width="9.140625" style="49"/>
    <col min="13580" max="13580" width="9.7109375" style="49" bestFit="1" customWidth="1"/>
    <col min="13581" max="13823" width="9.140625" style="49"/>
    <col min="13824" max="13824" width="9.140625" style="49" customWidth="1"/>
    <col min="13825" max="13825" width="3.85546875" style="49" customWidth="1"/>
    <col min="13826" max="13826" width="29.28515625" style="49" customWidth="1"/>
    <col min="13827" max="13827" width="14" style="49" customWidth="1"/>
    <col min="13828" max="13828" width="3.28515625" style="49" customWidth="1"/>
    <col min="13829" max="13829" width="18.85546875" style="49" customWidth="1"/>
    <col min="13830" max="13830" width="3" style="49" customWidth="1"/>
    <col min="13831" max="13831" width="20.5703125" style="49" customWidth="1"/>
    <col min="13832" max="13832" width="0" style="49" hidden="1" customWidth="1"/>
    <col min="13833" max="13833" width="5.28515625" style="49" customWidth="1"/>
    <col min="13834" max="13835" width="9.140625" style="49"/>
    <col min="13836" max="13836" width="9.7109375" style="49" bestFit="1" customWidth="1"/>
    <col min="13837" max="14079" width="9.140625" style="49"/>
    <col min="14080" max="14080" width="9.140625" style="49" customWidth="1"/>
    <col min="14081" max="14081" width="3.85546875" style="49" customWidth="1"/>
    <col min="14082" max="14082" width="29.28515625" style="49" customWidth="1"/>
    <col min="14083" max="14083" width="14" style="49" customWidth="1"/>
    <col min="14084" max="14084" width="3.28515625" style="49" customWidth="1"/>
    <col min="14085" max="14085" width="18.85546875" style="49" customWidth="1"/>
    <col min="14086" max="14086" width="3" style="49" customWidth="1"/>
    <col min="14087" max="14087" width="20.5703125" style="49" customWidth="1"/>
    <col min="14088" max="14088" width="0" style="49" hidden="1" customWidth="1"/>
    <col min="14089" max="14089" width="5.28515625" style="49" customWidth="1"/>
    <col min="14090" max="14091" width="9.140625" style="49"/>
    <col min="14092" max="14092" width="9.7109375" style="49" bestFit="1" customWidth="1"/>
    <col min="14093" max="14335" width="9.140625" style="49"/>
    <col min="14336" max="14336" width="9.140625" style="49" customWidth="1"/>
    <col min="14337" max="14337" width="3.85546875" style="49" customWidth="1"/>
    <col min="14338" max="14338" width="29.28515625" style="49" customWidth="1"/>
    <col min="14339" max="14339" width="14" style="49" customWidth="1"/>
    <col min="14340" max="14340" width="3.28515625" style="49" customWidth="1"/>
    <col min="14341" max="14341" width="18.85546875" style="49" customWidth="1"/>
    <col min="14342" max="14342" width="3" style="49" customWidth="1"/>
    <col min="14343" max="14343" width="20.5703125" style="49" customWidth="1"/>
    <col min="14344" max="14344" width="0" style="49" hidden="1" customWidth="1"/>
    <col min="14345" max="14345" width="5.28515625" style="49" customWidth="1"/>
    <col min="14346" max="14347" width="9.140625" style="49"/>
    <col min="14348" max="14348" width="9.7109375" style="49" bestFit="1" customWidth="1"/>
    <col min="14349" max="14591" width="9.140625" style="49"/>
    <col min="14592" max="14592" width="9.140625" style="49" customWidth="1"/>
    <col min="14593" max="14593" width="3.85546875" style="49" customWidth="1"/>
    <col min="14594" max="14594" width="29.28515625" style="49" customWidth="1"/>
    <col min="14595" max="14595" width="14" style="49" customWidth="1"/>
    <col min="14596" max="14596" width="3.28515625" style="49" customWidth="1"/>
    <col min="14597" max="14597" width="18.85546875" style="49" customWidth="1"/>
    <col min="14598" max="14598" width="3" style="49" customWidth="1"/>
    <col min="14599" max="14599" width="20.5703125" style="49" customWidth="1"/>
    <col min="14600" max="14600" width="0" style="49" hidden="1" customWidth="1"/>
    <col min="14601" max="14601" width="5.28515625" style="49" customWidth="1"/>
    <col min="14602" max="14603" width="9.140625" style="49"/>
    <col min="14604" max="14604" width="9.7109375" style="49" bestFit="1" customWidth="1"/>
    <col min="14605" max="14847" width="9.140625" style="49"/>
    <col min="14848" max="14848" width="9.140625" style="49" customWidth="1"/>
    <col min="14849" max="14849" width="3.85546875" style="49" customWidth="1"/>
    <col min="14850" max="14850" width="29.28515625" style="49" customWidth="1"/>
    <col min="14851" max="14851" width="14" style="49" customWidth="1"/>
    <col min="14852" max="14852" width="3.28515625" style="49" customWidth="1"/>
    <col min="14853" max="14853" width="18.85546875" style="49" customWidth="1"/>
    <col min="14854" max="14854" width="3" style="49" customWidth="1"/>
    <col min="14855" max="14855" width="20.5703125" style="49" customWidth="1"/>
    <col min="14856" max="14856" width="0" style="49" hidden="1" customWidth="1"/>
    <col min="14857" max="14857" width="5.28515625" style="49" customWidth="1"/>
    <col min="14858" max="14859" width="9.140625" style="49"/>
    <col min="14860" max="14860" width="9.7109375" style="49" bestFit="1" customWidth="1"/>
    <col min="14861" max="15103" width="9.140625" style="49"/>
    <col min="15104" max="15104" width="9.140625" style="49" customWidth="1"/>
    <col min="15105" max="15105" width="3.85546875" style="49" customWidth="1"/>
    <col min="15106" max="15106" width="29.28515625" style="49" customWidth="1"/>
    <col min="15107" max="15107" width="14" style="49" customWidth="1"/>
    <col min="15108" max="15108" width="3.28515625" style="49" customWidth="1"/>
    <col min="15109" max="15109" width="18.85546875" style="49" customWidth="1"/>
    <col min="15110" max="15110" width="3" style="49" customWidth="1"/>
    <col min="15111" max="15111" width="20.5703125" style="49" customWidth="1"/>
    <col min="15112" max="15112" width="0" style="49" hidden="1" customWidth="1"/>
    <col min="15113" max="15113" width="5.28515625" style="49" customWidth="1"/>
    <col min="15114" max="15115" width="9.140625" style="49"/>
    <col min="15116" max="15116" width="9.7109375" style="49" bestFit="1" customWidth="1"/>
    <col min="15117" max="15359" width="9.140625" style="49"/>
    <col min="15360" max="15360" width="9.140625" style="49" customWidth="1"/>
    <col min="15361" max="15361" width="3.85546875" style="49" customWidth="1"/>
    <col min="15362" max="15362" width="29.28515625" style="49" customWidth="1"/>
    <col min="15363" max="15363" width="14" style="49" customWidth="1"/>
    <col min="15364" max="15364" width="3.28515625" style="49" customWidth="1"/>
    <col min="15365" max="15365" width="18.85546875" style="49" customWidth="1"/>
    <col min="15366" max="15366" width="3" style="49" customWidth="1"/>
    <col min="15367" max="15367" width="20.5703125" style="49" customWidth="1"/>
    <col min="15368" max="15368" width="0" style="49" hidden="1" customWidth="1"/>
    <col min="15369" max="15369" width="5.28515625" style="49" customWidth="1"/>
    <col min="15370" max="15371" width="9.140625" style="49"/>
    <col min="15372" max="15372" width="9.7109375" style="49" bestFit="1" customWidth="1"/>
    <col min="15373" max="15615" width="9.140625" style="49"/>
    <col min="15616" max="15616" width="9.140625" style="49" customWidth="1"/>
    <col min="15617" max="15617" width="3.85546875" style="49" customWidth="1"/>
    <col min="15618" max="15618" width="29.28515625" style="49" customWidth="1"/>
    <col min="15619" max="15619" width="14" style="49" customWidth="1"/>
    <col min="15620" max="15620" width="3.28515625" style="49" customWidth="1"/>
    <col min="15621" max="15621" width="18.85546875" style="49" customWidth="1"/>
    <col min="15622" max="15622" width="3" style="49" customWidth="1"/>
    <col min="15623" max="15623" width="20.5703125" style="49" customWidth="1"/>
    <col min="15624" max="15624" width="0" style="49" hidden="1" customWidth="1"/>
    <col min="15625" max="15625" width="5.28515625" style="49" customWidth="1"/>
    <col min="15626" max="15627" width="9.140625" style="49"/>
    <col min="15628" max="15628" width="9.7109375" style="49" bestFit="1" customWidth="1"/>
    <col min="15629" max="15871" width="9.140625" style="49"/>
    <col min="15872" max="15872" width="9.140625" style="49" customWidth="1"/>
    <col min="15873" max="15873" width="3.85546875" style="49" customWidth="1"/>
    <col min="15874" max="15874" width="29.28515625" style="49" customWidth="1"/>
    <col min="15875" max="15875" width="14" style="49" customWidth="1"/>
    <col min="15876" max="15876" width="3.28515625" style="49" customWidth="1"/>
    <col min="15877" max="15877" width="18.85546875" style="49" customWidth="1"/>
    <col min="15878" max="15878" width="3" style="49" customWidth="1"/>
    <col min="15879" max="15879" width="20.5703125" style="49" customWidth="1"/>
    <col min="15880" max="15880" width="0" style="49" hidden="1" customWidth="1"/>
    <col min="15881" max="15881" width="5.28515625" style="49" customWidth="1"/>
    <col min="15882" max="15883" width="9.140625" style="49"/>
    <col min="15884" max="15884" width="9.7109375" style="49" bestFit="1" customWidth="1"/>
    <col min="15885" max="16127" width="9.140625" style="49"/>
    <col min="16128" max="16128" width="9.140625" style="49" customWidth="1"/>
    <col min="16129" max="16129" width="3.85546875" style="49" customWidth="1"/>
    <col min="16130" max="16130" width="29.28515625" style="49" customWidth="1"/>
    <col min="16131" max="16131" width="14" style="49" customWidth="1"/>
    <col min="16132" max="16132" width="3.28515625" style="49" customWidth="1"/>
    <col min="16133" max="16133" width="18.85546875" style="49" customWidth="1"/>
    <col min="16134" max="16134" width="3" style="49" customWidth="1"/>
    <col min="16135" max="16135" width="20.5703125" style="49" customWidth="1"/>
    <col min="16136" max="16136" width="0" style="49" hidden="1" customWidth="1"/>
    <col min="16137" max="16137" width="5.28515625" style="49" customWidth="1"/>
    <col min="16138" max="16139" width="9.140625" style="49"/>
    <col min="16140" max="16140" width="9.7109375" style="49" bestFit="1" customWidth="1"/>
    <col min="16141" max="16384" width="9.140625" style="49"/>
  </cols>
  <sheetData>
    <row r="1" spans="1:12" ht="15">
      <c r="A1" s="50" t="s">
        <v>71</v>
      </c>
    </row>
    <row r="2" spans="1:12" ht="15">
      <c r="A2" s="50" t="s">
        <v>72</v>
      </c>
    </row>
    <row r="4" spans="1:12" ht="15">
      <c r="A4" s="55" t="s">
        <v>477</v>
      </c>
    </row>
    <row r="5" spans="1:12">
      <c r="B5" s="56" t="s">
        <v>484</v>
      </c>
    </row>
    <row r="6" spans="1:12">
      <c r="A6" s="49" t="s">
        <v>73</v>
      </c>
      <c r="B6" s="56"/>
    </row>
    <row r="7" spans="1:12" ht="18.75" customHeight="1"/>
    <row r="8" spans="1:12" ht="14.25">
      <c r="A8" s="57"/>
      <c r="B8" s="58" t="s">
        <v>476</v>
      </c>
    </row>
    <row r="9" spans="1:12" ht="9" customHeight="1"/>
    <row r="10" spans="1:12" s="66" customFormat="1" ht="36.75" customHeight="1">
      <c r="A10" s="59" t="s">
        <v>74</v>
      </c>
      <c r="B10" s="61" t="s">
        <v>75</v>
      </c>
      <c r="C10" s="60" t="s">
        <v>76</v>
      </c>
      <c r="D10" s="62"/>
      <c r="E10" s="63" t="s">
        <v>77</v>
      </c>
      <c r="F10" s="64"/>
      <c r="G10" s="65" t="s">
        <v>78</v>
      </c>
      <c r="J10" s="67"/>
    </row>
    <row r="11" spans="1:12" ht="18" customHeight="1">
      <c r="A11" s="68" t="s">
        <v>79</v>
      </c>
      <c r="B11" s="69" t="s">
        <v>80</v>
      </c>
      <c r="C11" s="68">
        <v>600</v>
      </c>
      <c r="D11" s="69"/>
      <c r="E11" s="393">
        <f>'5AllLEAs'!D68</f>
        <v>5053.3900000000003</v>
      </c>
      <c r="F11" s="69"/>
      <c r="G11" s="395">
        <f>E11*C11</f>
        <v>3032034</v>
      </c>
    </row>
    <row r="12" spans="1:12" ht="18" customHeight="1">
      <c r="A12" s="68" t="s">
        <v>81</v>
      </c>
      <c r="B12" s="69" t="s">
        <v>81</v>
      </c>
      <c r="C12" s="70" t="s">
        <v>81</v>
      </c>
      <c r="D12" s="68"/>
      <c r="E12" s="71" t="s">
        <v>81</v>
      </c>
      <c r="F12" s="72"/>
      <c r="G12" s="73" t="s">
        <v>81</v>
      </c>
    </row>
    <row r="13" spans="1:12" ht="18" customHeight="1">
      <c r="A13" s="74" t="s">
        <v>81</v>
      </c>
      <c r="B13" s="75" t="s">
        <v>81</v>
      </c>
      <c r="C13" s="76" t="s">
        <v>81</v>
      </c>
      <c r="D13" s="74"/>
      <c r="E13" s="77" t="s">
        <v>81</v>
      </c>
      <c r="F13" s="78"/>
      <c r="G13" s="79" t="s">
        <v>81</v>
      </c>
    </row>
    <row r="14" spans="1:12" ht="9" customHeight="1">
      <c r="A14" s="80"/>
      <c r="B14" s="81"/>
      <c r="C14" s="82"/>
      <c r="D14" s="81"/>
      <c r="E14" s="83"/>
      <c r="F14" s="81"/>
      <c r="G14" s="84"/>
    </row>
    <row r="15" spans="1:12" ht="25.5" customHeight="1">
      <c r="A15" s="85" t="s">
        <v>82</v>
      </c>
      <c r="B15" s="86"/>
      <c r="C15" s="87">
        <v>600</v>
      </c>
      <c r="D15" s="87"/>
      <c r="E15" s="88"/>
      <c r="F15" s="72" t="s">
        <v>83</v>
      </c>
      <c r="G15" s="89">
        <f>G11</f>
        <v>3032034</v>
      </c>
      <c r="L15" s="90"/>
    </row>
    <row r="16" spans="1:12" ht="7.5" customHeight="1">
      <c r="A16" s="91"/>
      <c r="B16" s="91"/>
      <c r="C16" s="86"/>
      <c r="D16" s="91"/>
      <c r="E16" s="88"/>
      <c r="F16" s="92"/>
      <c r="G16" s="93"/>
    </row>
    <row r="17" spans="1:12" s="97" customFormat="1" ht="24" customHeight="1">
      <c r="A17" s="289"/>
      <c r="C17" s="95"/>
      <c r="D17" s="94"/>
      <c r="E17" s="94"/>
      <c r="F17" s="49"/>
      <c r="G17" s="94"/>
      <c r="H17" s="96"/>
      <c r="I17" s="96"/>
      <c r="J17" s="96"/>
      <c r="K17" s="96"/>
      <c r="L17" s="96"/>
    </row>
    <row r="18" spans="1:12" s="97" customFormat="1" ht="20.100000000000001" customHeight="1">
      <c r="A18" s="98"/>
      <c r="B18" s="49" t="s">
        <v>84</v>
      </c>
      <c r="C18" s="91"/>
      <c r="D18" s="91"/>
      <c r="E18" s="91"/>
      <c r="F18" s="91"/>
      <c r="G18" s="91"/>
      <c r="H18" s="99"/>
      <c r="I18" s="96"/>
      <c r="J18" s="96"/>
      <c r="K18" s="96"/>
      <c r="L18" s="96"/>
    </row>
    <row r="19" spans="1:12" s="97" customFormat="1" ht="20.100000000000001" customHeight="1">
      <c r="A19" s="100">
        <v>55</v>
      </c>
      <c r="B19" s="340">
        <f>'5AllLEAs'!E68</f>
        <v>3472.45</v>
      </c>
      <c r="C19" s="101"/>
      <c r="D19" s="91"/>
      <c r="E19" s="102" t="s">
        <v>85</v>
      </c>
      <c r="F19" s="102" t="s">
        <v>83</v>
      </c>
      <c r="G19" s="73">
        <f>B19*A19</f>
        <v>190984.75</v>
      </c>
      <c r="H19" s="103" t="e">
        <v>#N/A</v>
      </c>
      <c r="I19" s="96"/>
      <c r="J19" s="96"/>
      <c r="K19" s="96"/>
      <c r="L19" s="96"/>
    </row>
    <row r="20" spans="1:12" s="97" customFormat="1" ht="20.100000000000001" customHeight="1">
      <c r="A20" s="104"/>
      <c r="B20" s="49"/>
      <c r="C20" s="95"/>
      <c r="D20" s="94"/>
      <c r="E20" s="102" t="s">
        <v>86</v>
      </c>
      <c r="F20" s="102"/>
      <c r="G20" s="73">
        <v>-8932</v>
      </c>
      <c r="H20" s="103" t="e">
        <v>#N/A</v>
      </c>
      <c r="I20" s="96"/>
      <c r="J20" s="96"/>
      <c r="K20" s="96"/>
      <c r="L20" s="96"/>
    </row>
    <row r="21" spans="1:12" s="97" customFormat="1" ht="20.100000000000001" customHeight="1">
      <c r="A21" s="100" t="s">
        <v>81</v>
      </c>
      <c r="B21" s="49"/>
      <c r="C21" s="95"/>
      <c r="D21" s="94"/>
      <c r="E21" s="102" t="s">
        <v>87</v>
      </c>
      <c r="F21" s="102" t="s">
        <v>83</v>
      </c>
      <c r="G21" s="79" t="s">
        <v>81</v>
      </c>
      <c r="H21" s="105" t="e">
        <v>#N/A</v>
      </c>
      <c r="I21" s="96"/>
      <c r="J21" s="96"/>
      <c r="K21" s="96"/>
      <c r="L21" s="96"/>
    </row>
    <row r="22" spans="1:12" s="97" customFormat="1" ht="12.75" customHeight="1">
      <c r="A22" s="91"/>
      <c r="B22" s="91"/>
      <c r="C22" s="91"/>
      <c r="D22" s="91"/>
      <c r="E22" s="91"/>
      <c r="F22" s="91"/>
      <c r="G22" s="91"/>
      <c r="H22" s="106"/>
      <c r="I22" s="96"/>
      <c r="J22" s="96"/>
      <c r="K22" s="96"/>
      <c r="L22" s="96"/>
    </row>
    <row r="23" spans="1:12" s="97" customFormat="1" ht="20.100000000000001" customHeight="1">
      <c r="A23" s="91"/>
      <c r="B23" s="91"/>
      <c r="C23" s="91"/>
      <c r="D23" s="91"/>
      <c r="E23" s="107" t="s">
        <v>88</v>
      </c>
      <c r="F23" s="107" t="s">
        <v>83</v>
      </c>
      <c r="G23" s="72">
        <f>G15+G19+G20</f>
        <v>3214086.75</v>
      </c>
      <c r="H23" s="108" t="e">
        <v>#N/A</v>
      </c>
      <c r="I23" s="96"/>
      <c r="J23" s="96"/>
      <c r="K23" s="96"/>
      <c r="L23" s="96"/>
    </row>
    <row r="24" spans="1:12" s="97" customFormat="1" ht="11.25" customHeight="1">
      <c r="A24" s="91"/>
      <c r="B24" s="91"/>
      <c r="C24" s="91"/>
      <c r="D24" s="91"/>
      <c r="E24" s="91"/>
      <c r="F24" s="91"/>
      <c r="G24" s="91"/>
      <c r="H24" s="99"/>
      <c r="I24" s="96"/>
      <c r="J24" s="96"/>
      <c r="K24" s="96"/>
      <c r="L24" s="96"/>
    </row>
    <row r="25" spans="1:12" s="97" customFormat="1" ht="15.75">
      <c r="A25" s="94"/>
      <c r="B25" s="94"/>
      <c r="C25" s="95"/>
      <c r="D25" s="94"/>
      <c r="E25" s="102" t="s">
        <v>89</v>
      </c>
      <c r="F25" s="102" t="s">
        <v>83</v>
      </c>
      <c r="G25" s="73" t="s">
        <v>81</v>
      </c>
      <c r="H25" s="103" t="e">
        <v>#N/A</v>
      </c>
      <c r="I25" s="96"/>
      <c r="J25" s="96"/>
      <c r="K25" s="96"/>
      <c r="L25" s="96"/>
    </row>
    <row r="26" spans="1:12" s="97" customFormat="1" ht="20.100000000000001" customHeight="1">
      <c r="A26" s="94"/>
      <c r="B26" s="94"/>
      <c r="C26" s="95"/>
      <c r="D26" s="94"/>
      <c r="E26" s="102" t="s">
        <v>90</v>
      </c>
      <c r="F26" s="102"/>
      <c r="G26" s="73">
        <v>8961</v>
      </c>
      <c r="H26" s="103" t="e">
        <v>#N/A</v>
      </c>
      <c r="I26" s="96"/>
      <c r="J26" s="96"/>
      <c r="K26" s="96"/>
      <c r="L26" s="96"/>
    </row>
    <row r="27" spans="1:12" s="97" customFormat="1" ht="20.100000000000001" customHeight="1">
      <c r="A27" s="94"/>
      <c r="B27" s="94"/>
      <c r="C27" s="95"/>
      <c r="D27" s="94"/>
      <c r="E27" s="102" t="s">
        <v>91</v>
      </c>
      <c r="F27" s="102"/>
      <c r="G27" s="73" t="s">
        <v>81</v>
      </c>
      <c r="H27" s="103" t="e">
        <v>#N/A</v>
      </c>
      <c r="I27" s="96"/>
      <c r="J27" s="96"/>
      <c r="K27" s="96"/>
      <c r="L27" s="96"/>
    </row>
    <row r="28" spans="1:12" s="97" customFormat="1" ht="20.100000000000001" customHeight="1">
      <c r="A28" s="94"/>
      <c r="B28" s="94"/>
      <c r="C28" s="95"/>
      <c r="D28" s="94"/>
      <c r="E28" s="102" t="s">
        <v>92</v>
      </c>
      <c r="F28" s="102"/>
      <c r="G28" s="73">
        <v>28000</v>
      </c>
      <c r="H28" s="103" t="e">
        <v>#N/A</v>
      </c>
      <c r="I28" s="96"/>
      <c r="J28" s="96"/>
      <c r="K28" s="96"/>
      <c r="L28" s="109"/>
    </row>
    <row r="29" spans="1:12" s="97" customFormat="1" ht="20.100000000000001" customHeight="1">
      <c r="A29" s="94"/>
      <c r="B29" s="94"/>
      <c r="C29" s="95"/>
      <c r="D29" s="94"/>
      <c r="E29" s="102" t="s">
        <v>93</v>
      </c>
      <c r="F29" s="102"/>
      <c r="G29" s="73" t="s">
        <v>81</v>
      </c>
      <c r="H29" s="103"/>
      <c r="I29" s="96"/>
      <c r="J29" s="96"/>
      <c r="K29" s="96"/>
      <c r="L29" s="109"/>
    </row>
    <row r="30" spans="1:12" s="97" customFormat="1" ht="7.5" customHeight="1">
      <c r="A30" s="94"/>
      <c r="B30" s="94"/>
      <c r="C30" s="95"/>
      <c r="D30" s="94"/>
      <c r="E30" s="102"/>
      <c r="F30" s="102"/>
      <c r="G30" s="73" t="s">
        <v>81</v>
      </c>
      <c r="H30" s="103"/>
      <c r="I30" s="96"/>
      <c r="J30" s="96"/>
      <c r="K30" s="96"/>
      <c r="L30" s="109"/>
    </row>
    <row r="31" spans="1:12" ht="18.75" customHeight="1" thickBot="1">
      <c r="A31" s="91"/>
      <c r="B31" s="110"/>
      <c r="C31" s="61"/>
      <c r="D31" s="110"/>
      <c r="E31" s="111" t="s">
        <v>94</v>
      </c>
      <c r="F31" s="111" t="s">
        <v>83</v>
      </c>
      <c r="G31" s="112">
        <f>G23+G26+G28</f>
        <v>3251047.75</v>
      </c>
      <c r="H31" s="113" t="e">
        <v>#N/A</v>
      </c>
      <c r="I31"/>
      <c r="J31"/>
      <c r="K31"/>
      <c r="L31" s="114"/>
    </row>
    <row r="32" spans="1:12" ht="18.75" customHeight="1">
      <c r="A32" s="115"/>
      <c r="B32" s="28"/>
      <c r="C32"/>
      <c r="D32" s="28"/>
      <c r="E32" s="28"/>
      <c r="F32" s="28"/>
      <c r="G32" s="28"/>
      <c r="H32" s="28"/>
      <c r="I32"/>
      <c r="J32"/>
      <c r="K32"/>
      <c r="L32"/>
    </row>
    <row r="33" spans="1:12">
      <c r="A33" s="117"/>
      <c r="B33" s="117"/>
      <c r="C33" s="117"/>
      <c r="D33" s="117"/>
      <c r="E33" s="117"/>
      <c r="F33" s="117"/>
      <c r="G33" s="117"/>
      <c r="H33" s="117"/>
      <c r="I33"/>
      <c r="J33"/>
      <c r="K33"/>
      <c r="L33"/>
    </row>
    <row r="34" spans="1:12" ht="9.75" customHeight="1">
      <c r="A34" s="117"/>
      <c r="B34" s="117"/>
      <c r="C34" s="117"/>
      <c r="D34" s="117"/>
      <c r="E34" s="117"/>
      <c r="F34" s="117"/>
      <c r="G34" s="117"/>
      <c r="H34" s="117"/>
      <c r="I34"/>
      <c r="J34"/>
      <c r="K34"/>
      <c r="L34"/>
    </row>
    <row r="35" spans="1:12">
      <c r="A35" s="117"/>
      <c r="B35" s="117"/>
      <c r="C35" s="117"/>
      <c r="D35" s="117"/>
      <c r="E35" s="117"/>
      <c r="F35" s="117"/>
      <c r="G35" s="117"/>
      <c r="H35" s="117"/>
      <c r="I35"/>
      <c r="J35"/>
      <c r="K35"/>
      <c r="L35"/>
    </row>
    <row r="36" spans="1:12" s="118" customFormat="1">
      <c r="A36" s="117"/>
      <c r="B36" s="117"/>
      <c r="C36" s="117"/>
      <c r="D36" s="117"/>
      <c r="E36" s="117"/>
      <c r="F36" s="117"/>
      <c r="G36" s="117"/>
      <c r="H36" s="117"/>
      <c r="I36"/>
      <c r="J36"/>
      <c r="K36"/>
      <c r="L36"/>
    </row>
    <row r="37" spans="1:12">
      <c r="A37" s="117"/>
      <c r="B37" s="117"/>
      <c r="C37" s="117"/>
      <c r="D37" s="117"/>
      <c r="E37" s="117"/>
      <c r="F37" s="117"/>
      <c r="G37" s="117"/>
      <c r="H37" s="117"/>
      <c r="I37"/>
      <c r="J37"/>
      <c r="K37"/>
      <c r="L37"/>
    </row>
    <row r="38" spans="1:12" ht="9.75" customHeight="1">
      <c r="A38" s="117"/>
      <c r="B38" s="117"/>
      <c r="C38" s="117"/>
      <c r="D38" s="117"/>
      <c r="E38" s="117"/>
      <c r="F38" s="117"/>
      <c r="G38" s="117"/>
      <c r="H38" s="117"/>
      <c r="I38"/>
      <c r="J38"/>
      <c r="K38"/>
      <c r="L38"/>
    </row>
    <row r="39" spans="1:12">
      <c r="A39" s="119"/>
      <c r="B39" s="117"/>
      <c r="C39" s="117"/>
      <c r="D39" s="117"/>
      <c r="E39" s="117"/>
      <c r="F39" s="117"/>
      <c r="G39" s="117"/>
      <c r="H39" s="117"/>
      <c r="I39"/>
      <c r="J39"/>
      <c r="K39"/>
      <c r="L39"/>
    </row>
  </sheetData>
  <pageMargins left="0.45" right="0.45" top="0.5" bottom="0.75" header="0.3" footer="0.3"/>
  <pageSetup scale="80" orientation="portrait" r:id="rId1"/>
  <headerFooter>
    <oddFooter>&amp;L&amp;"Arial,Italic"&amp;9Division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Notes</vt:lpstr>
      <vt:lpstr>1_StateAppropriations</vt:lpstr>
      <vt:lpstr>1A StateAppropriations</vt:lpstr>
      <vt:lpstr>1B State Appropriations</vt:lpstr>
      <vt:lpstr>2StateFormulas</vt:lpstr>
      <vt:lpstr>3LEABase2016</vt:lpstr>
      <vt:lpstr>4unallotted</vt:lpstr>
      <vt:lpstr>5AllLEAs</vt:lpstr>
      <vt:lpstr>6_51A</vt:lpstr>
      <vt:lpstr>'1_StateAppropriations'!Print_Area</vt:lpstr>
      <vt:lpstr>'1A StateAppropriations'!Print_Area</vt:lpstr>
      <vt:lpstr>'1B State Appropriations'!Print_Area</vt:lpstr>
      <vt:lpstr>'2StateFormulas'!Print_Area</vt:lpstr>
      <vt:lpstr>'3LEABase2016'!Print_Area</vt:lpstr>
      <vt:lpstr>'5AllLEAs'!Print_Titles</vt:lpstr>
    </vt:vector>
  </TitlesOfParts>
  <Company>NC DPI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 DPI</dc:creator>
  <cp:lastModifiedBy>N Lefler</cp:lastModifiedBy>
  <cp:lastPrinted>2015-10-28T20:48:23Z</cp:lastPrinted>
  <dcterms:created xsi:type="dcterms:W3CDTF">2001-12-11T12:32:11Z</dcterms:created>
  <dcterms:modified xsi:type="dcterms:W3CDTF">2015-11-13T19:52:47Z</dcterms:modified>
</cp:coreProperties>
</file>