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0E45CE19-8185-417D-A266-3B1578BA4C4E}" xr6:coauthVersionLast="47" xr6:coauthVersionMax="47" xr10:uidLastSave="{00000000-0000-0000-0000-000000000000}"/>
  <bookViews>
    <workbookView xWindow="4680" yWindow="4680" windowWidth="19170" windowHeight="14730" xr2:uid="{00000000-000D-0000-FFFF-FFFF00000000}"/>
  </bookViews>
  <sheets>
    <sheet name="2023" sheetId="25" r:id="rId1"/>
    <sheet name="Sal summary" sheetId="24" r:id="rId2"/>
    <sheet name="Tchr_ASchedule" sheetId="23" r:id="rId3"/>
    <sheet name="SBASalary" sheetId="20" r:id="rId4"/>
    <sheet name="ESSERIII" sheetId="22" state="hidden" r:id="rId5"/>
    <sheet name="Compare" sheetId="21" state="hidden" r:id="rId6"/>
    <sheet name="SalaryCompare" sheetId="17" state="hidden" r:id="rId7"/>
    <sheet name="TchrSalaryCompare" sheetId="13" state="hidden" r:id="rId8"/>
    <sheet name="Conference" sheetId="18" state="hidden" r:id="rId9"/>
    <sheet name="SBA" sheetId="16" state="hidden" r:id="rId10"/>
    <sheet name="House" sheetId="14" state="hidden" r:id="rId11"/>
    <sheet name="Senate" sheetId="15" state="hidden" r:id="rId12"/>
    <sheet name="salaries_benefits" sheetId="7" state="hidden" r:id="rId13"/>
    <sheet name="ScheduleComparison" sheetId="12" state="hidden" r:id="rId14"/>
    <sheet name="House Salary" sheetId="10" state="hidden" r:id="rId15"/>
    <sheet name="Governors Proposal" sheetId="9" state="hidden" r:id="rId16"/>
  </sheets>
  <definedNames>
    <definedName name="_xlnm.Print_Titles" localSheetId="0">'2023'!$4:$4</definedName>
    <definedName name="_xlnm.Print_Titles" localSheetId="4">ESSERIII!$2:$2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3" l="1"/>
  <c r="E40" i="25"/>
  <c r="G40" i="25"/>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9" i="23"/>
  <c r="G9" i="23"/>
  <c r="G10" i="23"/>
  <c r="G11" i="23"/>
  <c r="G12" i="23"/>
  <c r="G13" i="23"/>
  <c r="G14" i="23"/>
  <c r="G16" i="23"/>
  <c r="G17" i="23"/>
  <c r="G18" i="23"/>
  <c r="G19" i="23"/>
  <c r="G20" i="23"/>
  <c r="G21" i="23"/>
  <c r="G22" i="23"/>
  <c r="G23" i="23"/>
  <c r="G24" i="23"/>
  <c r="G25" i="23"/>
  <c r="G26" i="23"/>
  <c r="G27" i="23"/>
  <c r="G28" i="23"/>
  <c r="G29" i="23"/>
  <c r="G30" i="23"/>
  <c r="G31" i="23"/>
  <c r="G32" i="23"/>
  <c r="G33" i="23"/>
  <c r="G34" i="23"/>
  <c r="G35" i="23"/>
  <c r="G36" i="23"/>
  <c r="G37" i="23"/>
  <c r="G38" i="23"/>
  <c r="G8" i="23"/>
  <c r="E96" i="25"/>
  <c r="E71" i="25"/>
  <c r="E60" i="25"/>
  <c r="E114" i="25"/>
  <c r="E115" i="25" s="1"/>
  <c r="G71" i="25"/>
  <c r="G60" i="25"/>
  <c r="G115" i="25"/>
  <c r="E98" i="25" l="1"/>
  <c r="G96" i="25"/>
  <c r="G98" i="25"/>
  <c r="E100" i="25" l="1"/>
  <c r="G53" i="22"/>
  <c r="E53" i="22"/>
  <c r="E51" i="22" s="1"/>
  <c r="E49" i="22"/>
  <c r="G47" i="22"/>
  <c r="G41" i="22"/>
  <c r="G35" i="22"/>
  <c r="G30" i="22"/>
  <c r="G29" i="22"/>
  <c r="G12" i="22"/>
  <c r="G11" i="22"/>
  <c r="G10" i="22"/>
  <c r="G8" i="22"/>
  <c r="G7" i="22"/>
  <c r="G4" i="22"/>
  <c r="G49" i="22" s="1"/>
  <c r="E4" i="22"/>
  <c r="G51" i="22" l="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C41" i="10" l="1"/>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alcChain>
</file>

<file path=xl/sharedStrings.xml><?xml version="1.0" encoding="utf-8"?>
<sst xmlns="http://schemas.openxmlformats.org/spreadsheetml/2006/main" count="515" uniqueCount="304">
  <si>
    <t>Preamendments</t>
  </si>
  <si>
    <t>FY 2023-24 Budget</t>
  </si>
  <si>
    <t>HOUSE</t>
  </si>
  <si>
    <t>SENATE</t>
  </si>
  <si>
    <t>CONFERENCE</t>
  </si>
  <si>
    <t>Beginning Appropriated Budget (Base)</t>
  </si>
  <si>
    <t xml:space="preserve">Receipts supported </t>
  </si>
  <si>
    <t>State Public School Fund - Continuation</t>
  </si>
  <si>
    <t>R</t>
  </si>
  <si>
    <t>State Public School Fund - Expansion</t>
  </si>
  <si>
    <t>IS School Health Support Allotment</t>
  </si>
  <si>
    <t>School Psychologist- IS School Health Support Allotment</t>
  </si>
  <si>
    <t>Transportation Reserve for Homeless and Foster Children</t>
  </si>
  <si>
    <t>Teacher Assistants</t>
  </si>
  <si>
    <t>Economically Disadvantaged Public School</t>
  </si>
  <si>
    <t>Professional Development</t>
  </si>
  <si>
    <t>Driver Training</t>
  </si>
  <si>
    <t>Teacher Supplement Assistance Allotment</t>
  </si>
  <si>
    <t xml:space="preserve">Small County </t>
  </si>
  <si>
    <t>Digital Learning Plan</t>
  </si>
  <si>
    <t>Charter Transportation Grants</t>
  </si>
  <si>
    <t>TA Completion Grants</t>
  </si>
  <si>
    <t>NR</t>
  </si>
  <si>
    <t>CTE Grants</t>
  </si>
  <si>
    <t>Intervention Grants</t>
  </si>
  <si>
    <t>STEM Grants</t>
  </si>
  <si>
    <t>Robotics</t>
  </si>
  <si>
    <t>Health career Promotion - Grant</t>
  </si>
  <si>
    <t>Advanced Teaching Roles</t>
  </si>
  <si>
    <t>TA to Teacher</t>
  </si>
  <si>
    <t>School Safety Grants</t>
  </si>
  <si>
    <t>Classroom Safety and Anti-bullying</t>
  </si>
  <si>
    <t>NBPTS fees</t>
  </si>
  <si>
    <t>School Meal Debt</t>
  </si>
  <si>
    <t>Public School Adjustments</t>
  </si>
  <si>
    <t>Dept of Public Instruction</t>
  </si>
  <si>
    <t>ISD Administration</t>
  </si>
  <si>
    <t>Plasma Games</t>
  </si>
  <si>
    <t>Learning.com</t>
  </si>
  <si>
    <t>Betabox</t>
  </si>
  <si>
    <t>Scholarpath</t>
  </si>
  <si>
    <t>Computer Science Prof Dev</t>
  </si>
  <si>
    <t>Center for Safer Schools</t>
  </si>
  <si>
    <t>Anonymous Tip Line</t>
  </si>
  <si>
    <t>Life Changing Experiences</t>
  </si>
  <si>
    <t>Charter School Asst Dir 1 FTE</t>
  </si>
  <si>
    <t>Career Exploration Course Development</t>
  </si>
  <si>
    <t>NCCAT</t>
  </si>
  <si>
    <t>GMS Maintenance</t>
  </si>
  <si>
    <t>Pre-K Early Literacy</t>
  </si>
  <si>
    <t>DPI Adjustments</t>
  </si>
  <si>
    <t>Education Support Organizations and direct grants</t>
  </si>
  <si>
    <t>NC Ed Corps</t>
  </si>
  <si>
    <t>second year</t>
  </si>
  <si>
    <t>Communities in Schools</t>
  </si>
  <si>
    <t>Beginnings for Parents of Children who are Deaf</t>
  </si>
  <si>
    <t>NC Eastern Alliance Corp</t>
  </si>
  <si>
    <t>Clarence Henderson Education Foundation</t>
  </si>
  <si>
    <t>ESO Adjustments</t>
  </si>
  <si>
    <t>Reserve for Salaries &amp; Benefits</t>
  </si>
  <si>
    <t>Educators Teachers-salary increase</t>
  </si>
  <si>
    <t>Masters Pay</t>
  </si>
  <si>
    <t>Paid Parental Leave</t>
  </si>
  <si>
    <t xml:space="preserve">Bus Driver </t>
  </si>
  <si>
    <t>Retirement - LEA</t>
  </si>
  <si>
    <t>Health LEA</t>
  </si>
  <si>
    <t>DPI Personnel-Sal Increase</t>
  </si>
  <si>
    <t xml:space="preserve">Labor Market </t>
  </si>
  <si>
    <t>Retirement DPI</t>
  </si>
  <si>
    <t>Health DPI</t>
  </si>
  <si>
    <t>Unfunded Liability Solvency Reserve LEA</t>
  </si>
  <si>
    <t>Unfunded Liability Solvency Reserve DPI</t>
  </si>
  <si>
    <t>Reserves for Salary and Benefit Adjustments</t>
  </si>
  <si>
    <t>Total Expansion/Reduction</t>
  </si>
  <si>
    <t>Total  Requirements</t>
  </si>
  <si>
    <t xml:space="preserve">Other </t>
  </si>
  <si>
    <t>Receipts</t>
  </si>
  <si>
    <t>Indian Gaming</t>
  </si>
  <si>
    <t xml:space="preserve">Sales and Use Tax </t>
  </si>
  <si>
    <t>Lottery</t>
  </si>
  <si>
    <t>Civil Fines and Forfeitures</t>
  </si>
  <si>
    <t>Civil Fines and Forfeitures-Drivers Ed</t>
  </si>
  <si>
    <t>State Fiscal Recovery</t>
  </si>
  <si>
    <t>ARPA Receipts</t>
  </si>
  <si>
    <t>Total Change Receipts Support</t>
  </si>
  <si>
    <t>Retirement Rate</t>
  </si>
  <si>
    <t>Health Benefit</t>
  </si>
  <si>
    <t>Capital Grants from lottery receipts</t>
  </si>
  <si>
    <t>Notes</t>
  </si>
  <si>
    <t xml:space="preserve">Other items affecting the K-12 Education </t>
  </si>
  <si>
    <t>In UNC Budget</t>
  </si>
  <si>
    <t>Opportunity Scholarship Program</t>
  </si>
  <si>
    <t>Lab Schools</t>
  </si>
  <si>
    <t>College Advising Corps</t>
  </si>
  <si>
    <t>Does not include capital funds</t>
  </si>
  <si>
    <t xml:space="preserve">Summary of Salary </t>
  </si>
  <si>
    <t>Teachers and Instructional Support</t>
  </si>
  <si>
    <t>Salary schedule</t>
  </si>
  <si>
    <t>Average increase</t>
  </si>
  <si>
    <t>Principals</t>
  </si>
  <si>
    <t>Salary</t>
  </si>
  <si>
    <t>Increase to the salary schedule</t>
  </si>
  <si>
    <t>Bonus</t>
  </si>
  <si>
    <t>Performance Bonus reinstated</t>
  </si>
  <si>
    <t>Assistant Principals</t>
  </si>
  <si>
    <t>follows the teacher salary</t>
  </si>
  <si>
    <t>Non certified and central office</t>
  </si>
  <si>
    <t>Increase</t>
  </si>
  <si>
    <t xml:space="preserve">Teacher and Instructional Support Compensation </t>
  </si>
  <si>
    <t>Effective July 1, 2021</t>
  </si>
  <si>
    <t>Years</t>
  </si>
  <si>
    <t xml:space="preserve"> 2020-21 "A" Salary Schedule</t>
  </si>
  <si>
    <t>2021-22 "A" Salary Schedule</t>
  </si>
  <si>
    <t>2022-23 "A" Salary Schedule</t>
  </si>
  <si>
    <t>2023-24 "A" Salary Schedule</t>
  </si>
  <si>
    <t>Increase to Step</t>
  </si>
  <si>
    <t>Total increase with step</t>
  </si>
  <si>
    <t>% increase with Step</t>
  </si>
  <si>
    <t>Summary of School Based Administrator pay  from 2020-21 to  2022-23</t>
  </si>
  <si>
    <t>2020-21</t>
  </si>
  <si>
    <t xml:space="preserve">ADM </t>
  </si>
  <si>
    <t>Base</t>
  </si>
  <si>
    <t>Met Growth</t>
  </si>
  <si>
    <t>Exceeded Growth</t>
  </si>
  <si>
    <t>0-200</t>
  </si>
  <si>
    <t>201-400</t>
  </si>
  <si>
    <t>401-700</t>
  </si>
  <si>
    <t>701-1,000</t>
  </si>
  <si>
    <t>1,001-1,600</t>
  </si>
  <si>
    <t>1,601</t>
  </si>
  <si>
    <t>2021-22</t>
  </si>
  <si>
    <t>2022-23</t>
  </si>
  <si>
    <t>Updated August 11, 2021</t>
  </si>
  <si>
    <t>Title</t>
  </si>
  <si>
    <t>PRC</t>
  </si>
  <si>
    <t>Description</t>
  </si>
  <si>
    <t>Senate</t>
  </si>
  <si>
    <t>House</t>
  </si>
  <si>
    <t>Conference</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</si>
  <si>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</si>
  <si>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</si>
  <si>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</si>
  <si>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</si>
  <si>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</si>
  <si>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</si>
  <si>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Residential Schools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</si>
  <si>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</si>
  <si>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</si>
  <si>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</si>
  <si>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</si>
  <si>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</si>
  <si>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</si>
  <si>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</si>
  <si>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</si>
  <si>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</si>
  <si>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</si>
  <si>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</si>
  <si>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</si>
  <si>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</si>
  <si>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</si>
  <si>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</si>
  <si>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</si>
  <si>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</si>
  <si>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</si>
  <si>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</si>
  <si>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</si>
  <si>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</si>
  <si>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</si>
  <si>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</si>
  <si>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</si>
  <si>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</si>
  <si>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</si>
  <si>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</si>
  <si>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</si>
  <si>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</si>
  <si>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</si>
  <si>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</si>
  <si>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</si>
  <si>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</si>
  <si>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</si>
  <si>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</si>
  <si>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</si>
  <si>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</si>
  <si>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</si>
  <si>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</si>
  <si>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</si>
  <si>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</si>
  <si>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</si>
  <si>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</si>
  <si>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</si>
  <si>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Driver Education</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</si>
  <si>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</si>
  <si>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</si>
  <si>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</si>
  <si>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</si>
  <si>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</si>
  <si>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</si>
  <si>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</si>
  <si>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</si>
  <si>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</si>
  <si>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</si>
  <si>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</si>
  <si>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</si>
  <si>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</si>
  <si>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</si>
  <si>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</si>
  <si>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</si>
  <si>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</si>
  <si>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</si>
  <si>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</si>
  <si>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</si>
  <si>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</si>
  <si>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</si>
  <si>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</si>
  <si>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</si>
  <si>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</si>
  <si>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</si>
  <si>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</si>
  <si>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</si>
  <si>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</si>
  <si>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</si>
  <si>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</si>
  <si>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</si>
  <si>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</si>
  <si>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</si>
  <si>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t>Summary of Salary and Benefits - Proposed 2019-2020</t>
  </si>
  <si>
    <t>All increases effective July 1, 2019</t>
  </si>
  <si>
    <t>Step +</t>
  </si>
  <si>
    <t>Average increase excl bonus</t>
  </si>
  <si>
    <t>Other</t>
  </si>
  <si>
    <t xml:space="preserve">Average increase </t>
  </si>
  <si>
    <t>No performance bonus</t>
  </si>
  <si>
    <t xml:space="preserve">$1,800 Lump sum </t>
  </si>
  <si>
    <t>Greater of 1.5% or the amount to get the hourly rate to $13 per hour</t>
  </si>
  <si>
    <t>Summary of Salary and Benefits - Proposed 2021-22</t>
  </si>
  <si>
    <t>NA</t>
  </si>
  <si>
    <t xml:space="preserve">Veteran Teacher retention Bonus $500 15-24years/$1,000 25 years+ </t>
  </si>
  <si>
    <t>Veteran Teacher retention Bonus $500 25+years</t>
  </si>
  <si>
    <t>Reinstates Masters 10% differential</t>
  </si>
  <si>
    <t>Moves school counselors to the psychologist schedule</t>
  </si>
  <si>
    <t>Provide counselors $80 per month supplement</t>
  </si>
  <si>
    <t>Sect. 38.25 Rehire retired teachers for high needs schools and STEM</t>
  </si>
  <si>
    <t>Teacher recruitment bonus Small County up to $2,000</t>
  </si>
  <si>
    <t>Ties schedule to teacher schedule + additional for size of school and performance</t>
  </si>
  <si>
    <t>eliminates double bonus for D/F</t>
  </si>
  <si>
    <t>$30,000 supplement for principals who are paid on the exceeded growth column who are employed at a qualifying low performing school</t>
  </si>
  <si>
    <t>Adds a pay level for schools with more than 1,600 ADM</t>
  </si>
  <si>
    <t>Modifies pay levels for school size and adds a pay level for schools with more than 1,600 ADM</t>
  </si>
  <si>
    <t>Teacher A + 20%</t>
  </si>
  <si>
    <t>Teacher A + 19%</t>
  </si>
  <si>
    <t>Eliminate advanced and doc differential</t>
  </si>
  <si>
    <t>1% or $500 (higher of)</t>
  </si>
  <si>
    <t xml:space="preserve">1% </t>
  </si>
  <si>
    <t>Sect.38. - 21 5 days bonus annual leave</t>
  </si>
  <si>
    <t>(other state employees 2.5%)</t>
  </si>
  <si>
    <t>Proposed Teacher and Instructional Support Schedules</t>
  </si>
  <si>
    <t>2019-2020</t>
  </si>
  <si>
    <t>2020-21 Current "A" Salary Schedule</t>
  </si>
  <si>
    <t xml:space="preserve">HOUSE </t>
  </si>
  <si>
    <t xml:space="preserve">CONFERENCE  - Proposed Teacher and Instructional Support Compensation </t>
  </si>
  <si>
    <t>Step increase</t>
  </si>
  <si>
    <t>Increase to Salary Schedule</t>
  </si>
  <si>
    <t>7/1/2021 Proposed Salary Schedule</t>
  </si>
  <si>
    <t>Summary of School Based Administrator pay Proposals for 2020-21</t>
  </si>
  <si>
    <t>PRINCIPALS</t>
  </si>
  <si>
    <t>Effective 7/1/2021</t>
  </si>
  <si>
    <t>Based on  size of school and performance</t>
  </si>
  <si>
    <t>BONUS</t>
  </si>
  <si>
    <t>Top 5%</t>
  </si>
  <si>
    <t>Top 10%</t>
  </si>
  <si>
    <t>Top 15%</t>
  </si>
  <si>
    <t>Top 20%</t>
  </si>
  <si>
    <t>Top 50%</t>
  </si>
  <si>
    <t xml:space="preserve">HOUSE  - Proposed Teacher and Instructional Support Compensation </t>
  </si>
  <si>
    <t>Effective January 1, 2020</t>
  </si>
  <si>
    <t>2018-19 until 12/31/2018 Current "A" Salary Schedule</t>
  </si>
  <si>
    <r>
      <rPr>
        <b/>
        <sz val="11"/>
        <color rgb="FFFF0000"/>
        <rFont val="Calibri"/>
        <family val="2"/>
        <scheme val="minor"/>
      </rPr>
      <t>1/1/2020</t>
    </r>
    <r>
      <rPr>
        <b/>
        <sz val="11"/>
        <color theme="1"/>
        <rFont val="Calibri"/>
        <family val="2"/>
        <scheme val="minor"/>
      </rPr>
      <t xml:space="preserve"> Proposed Salary Schedule</t>
    </r>
  </si>
  <si>
    <t xml:space="preserve">SENATE -  Proposed Teacher and Instructional Support Compensation </t>
  </si>
  <si>
    <t>Effective July 1, 2019</t>
  </si>
  <si>
    <r>
      <rPr>
        <b/>
        <sz val="11"/>
        <color rgb="FFFF0000"/>
        <rFont val="Calibri"/>
        <family val="2"/>
        <scheme val="minor"/>
      </rPr>
      <t>7/1/2019</t>
    </r>
    <r>
      <rPr>
        <b/>
        <sz val="11"/>
        <color theme="1"/>
        <rFont val="Calibri"/>
        <family val="2"/>
        <scheme val="minor"/>
      </rPr>
      <t xml:space="preserve"> Proposed Salary Schedule</t>
    </r>
  </si>
  <si>
    <t>% increase incl Bonus</t>
  </si>
  <si>
    <t>Salary and Benefits</t>
  </si>
  <si>
    <t>Step+</t>
  </si>
  <si>
    <t>School Based Administrators</t>
  </si>
  <si>
    <t>Higher of 1% or $500</t>
  </si>
  <si>
    <t>FINAL</t>
  </si>
  <si>
    <t>Comparison of Proposed Teacher and Instructional Support Salary Schedules</t>
  </si>
  <si>
    <t>2017-18</t>
  </si>
  <si>
    <t>Current</t>
  </si>
  <si>
    <t>Governor Proposal</t>
  </si>
  <si>
    <t>Senate Proposal</t>
  </si>
  <si>
    <t>House Proposal</t>
  </si>
  <si>
    <t>2017-2018 Current "A" Salary Schedule</t>
  </si>
  <si>
    <t>2018-19 Proposed Salary Schedule</t>
  </si>
  <si>
    <t>increase with Step</t>
  </si>
  <si>
    <t>Bonuses:</t>
  </si>
  <si>
    <t xml:space="preserve">House Proposed Teacher and Instructional Support Compensation </t>
  </si>
  <si>
    <t>2016-17 Current "A" Salary Schedule</t>
  </si>
  <si>
    <t>2017-18 Proposed Salary Schedule</t>
  </si>
  <si>
    <t>2017-18 Proposed Bonus(1)</t>
  </si>
  <si>
    <t xml:space="preserve">Governors Proposed Teacher and Instructional Support Compensation </t>
  </si>
  <si>
    <t>Technical Adjustments (ADM/Avg Salary)</t>
  </si>
  <si>
    <t>Updated March 30, 2023</t>
  </si>
  <si>
    <t>DRAFT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</si>
</sst>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8"/>
      <name val="Arial"/>
      <family val="2"/>
    </font>
    <font>
      <sz val="9.5"/>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b/>
      <sz val="11"/>
      <color rgb="FFFF0000"/>
      <name val="Calibri"/>
      <family val="2"/>
      <scheme val="minor"/>
    </font>
    <font>
      <b/>
      <sz val="11"/>
      <name val="Calibri"/>
      <family val="2"/>
      <scheme val="minor"/>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i/>
      <sz val="10"/>
      <name val="Arial"/>
      <family val="2"/>
    </font>
    <font>
      <b/>
      <sz val="14"/>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
      <left style="thin">
        <color indexed="64"/>
      </left>
      <right/>
      <top style="hair">
        <color indexed="64"/>
      </top>
      <bottom style="thin">
        <color indexed="64"/>
      </bottom>
      <diagonal/>
    </border>
  </borders>
  <cellStyleXfs count="11">
    <xf numFmtId="0" fontId="0" fillId="0" borderId="0"/>
    <xf numFmtId="43" fontId="6" fillId="0" borderId="0" applyFont="0" applyFill="0" applyBorder="0" applyAlignment="0" applyProtection="0"/>
    <xf numFmtId="44" fontId="6" fillId="0" borderId="0" applyFont="0" applyFill="0" applyBorder="0" applyAlignment="0" applyProtection="0"/>
    <xf numFmtId="0" fontId="23" fillId="0" borderId="0"/>
    <xf numFmtId="9" fontId="6" fillId="0" borderId="0" applyFont="0" applyFill="0" applyBorder="0" applyAlignment="0" applyProtection="0"/>
    <xf numFmtId="167" fontId="28" fillId="0" borderId="0"/>
    <xf numFmtId="0" fontId="5" fillId="0" borderId="0"/>
    <xf numFmtId="0" fontId="4" fillId="0" borderId="0"/>
    <xf numFmtId="0" fontId="6" fillId="0" borderId="0"/>
    <xf numFmtId="0" fontId="3" fillId="0" borderId="0"/>
    <xf numFmtId="9" fontId="31" fillId="0" borderId="0" applyFont="0" applyFill="0" applyBorder="0" applyAlignment="0" applyProtection="0"/>
  </cellStyleXfs>
  <cellXfs count="507">
    <xf numFmtId="0" fontId="0" fillId="0" borderId="0" xfId="0"/>
    <xf numFmtId="0" fontId="14" fillId="0" borderId="0" xfId="0" applyFont="1" applyAlignment="1">
      <alignment horizontal="center"/>
    </xf>
    <xf numFmtId="0" fontId="11" fillId="0" borderId="3" xfId="0" applyFont="1" applyBorder="1"/>
    <xf numFmtId="164" fontId="9" fillId="0" borderId="0" xfId="1" applyNumberFormat="1" applyFont="1" applyFill="1" applyBorder="1"/>
    <xf numFmtId="0" fontId="11" fillId="0" borderId="0" xfId="0" applyFont="1"/>
    <xf numFmtId="0" fontId="13" fillId="0" borderId="4" xfId="0" applyFont="1" applyBorder="1" applyAlignment="1">
      <alignment horizontal="center"/>
    </xf>
    <xf numFmtId="0" fontId="10" fillId="0" borderId="0" xfId="0" applyFont="1"/>
    <xf numFmtId="0" fontId="9" fillId="0" borderId="0" xfId="0" applyFont="1" applyAlignment="1">
      <alignment horizontal="right"/>
    </xf>
    <xf numFmtId="0" fontId="13" fillId="0" borderId="4" xfId="0" applyFont="1" applyBorder="1" applyAlignment="1">
      <alignment horizontal="center" wrapText="1"/>
    </xf>
    <xf numFmtId="0" fontId="11" fillId="0" borderId="5" xfId="0" applyFont="1" applyBorder="1"/>
    <xf numFmtId="164" fontId="9" fillId="0" borderId="3" xfId="1" applyNumberFormat="1" applyFont="1" applyFill="1" applyBorder="1"/>
    <xf numFmtId="0" fontId="10" fillId="0" borderId="0" xfId="0" applyFont="1" applyAlignment="1">
      <alignment horizontal="right"/>
    </xf>
    <xf numFmtId="164" fontId="9" fillId="0" borderId="6" xfId="1" applyNumberFormat="1" applyFont="1" applyFill="1" applyBorder="1"/>
    <xf numFmtId="0" fontId="11" fillId="0" borderId="0" xfId="0" applyFont="1" applyAlignment="1">
      <alignment horizontal="left"/>
    </xf>
    <xf numFmtId="164" fontId="9" fillId="0" borderId="7" xfId="1" applyNumberFormat="1" applyFont="1" applyFill="1" applyBorder="1"/>
    <xf numFmtId="164" fontId="9" fillId="0" borderId="8" xfId="1" applyNumberFormat="1" applyFont="1" applyFill="1" applyBorder="1"/>
    <xf numFmtId="0" fontId="9" fillId="0" borderId="0" xfId="0" applyFont="1" applyAlignment="1">
      <alignment horizontal="left"/>
    </xf>
    <xf numFmtId="0" fontId="9" fillId="0" borderId="0" xfId="0" applyFont="1"/>
    <xf numFmtId="164" fontId="9" fillId="0" borderId="0" xfId="1" applyNumberFormat="1" applyFont="1" applyFill="1"/>
    <xf numFmtId="0" fontId="9" fillId="0" borderId="0" xfId="0" applyFont="1" applyAlignment="1">
      <alignment horizontal="right" wrapText="1"/>
    </xf>
    <xf numFmtId="0" fontId="15" fillId="0" borderId="0" xfId="0" applyFont="1" applyAlignment="1">
      <alignment horizontal="right" wrapText="1"/>
    </xf>
    <xf numFmtId="164" fontId="16" fillId="0" borderId="0" xfId="1" applyNumberFormat="1" applyFont="1" applyFill="1" applyBorder="1"/>
    <xf numFmtId="0" fontId="7" fillId="0" borderId="0" xfId="0" applyFont="1" applyAlignment="1">
      <alignment horizontal="centerContinuous"/>
    </xf>
    <xf numFmtId="0" fontId="8" fillId="0" borderId="0" xfId="0" applyFont="1" applyAlignment="1">
      <alignment horizontal="centerContinuous"/>
    </xf>
    <xf numFmtId="0" fontId="9" fillId="0" borderId="0" xfId="0" applyFont="1" applyAlignment="1">
      <alignment horizontal="center"/>
    </xf>
    <xf numFmtId="0" fontId="10" fillId="0" borderId="0" xfId="0" applyFont="1" applyAlignment="1">
      <alignment horizontal="center"/>
    </xf>
    <xf numFmtId="164" fontId="9" fillId="0" borderId="0" xfId="1" applyNumberFormat="1" applyFont="1" applyFill="1" applyBorder="1" applyAlignment="1">
      <alignment horizontal="center"/>
    </xf>
    <xf numFmtId="0" fontId="17" fillId="0" borderId="0" xfId="0" applyFont="1" applyAlignment="1">
      <alignment horizontal="left" wrapText="1"/>
    </xf>
    <xf numFmtId="0" fontId="19" fillId="0" borderId="0" xfId="0" applyFont="1"/>
    <xf numFmtId="0" fontId="9" fillId="0" borderId="0" xfId="0" applyFont="1" applyAlignment="1">
      <alignment horizontal="right" vertical="center" wrapText="1"/>
    </xf>
    <xf numFmtId="165" fontId="9" fillId="0" borderId="15" xfId="2" applyNumberFormat="1" applyFont="1" applyFill="1" applyBorder="1" applyAlignment="1">
      <alignment horizontal="right" wrapText="1"/>
    </xf>
    <xf numFmtId="10" fontId="9" fillId="0" borderId="14" xfId="4" applyNumberFormat="1" applyFont="1" applyFill="1" applyBorder="1" applyAlignment="1">
      <alignment horizontal="right"/>
    </xf>
    <xf numFmtId="0" fontId="11" fillId="0" borderId="3" xfId="0" applyFont="1" applyBorder="1" applyAlignment="1">
      <alignment horizontal="left"/>
    </xf>
    <xf numFmtId="0" fontId="20" fillId="0" borderId="0" xfId="0" applyFont="1"/>
    <xf numFmtId="0" fontId="19" fillId="0" borderId="0" xfId="0" applyFont="1" applyAlignment="1">
      <alignment vertical="top"/>
    </xf>
    <xf numFmtId="0" fontId="0" fillId="0" borderId="10" xfId="0" applyBorder="1"/>
    <xf numFmtId="0" fontId="11" fillId="0" borderId="18" xfId="0" applyFont="1" applyBorder="1"/>
    <xf numFmtId="164" fontId="9" fillId="0" borderId="18" xfId="1" applyNumberFormat="1" applyFont="1" applyFill="1" applyBorder="1"/>
    <xf numFmtId="0" fontId="0" fillId="0" borderId="18" xfId="0" applyBorder="1"/>
    <xf numFmtId="164" fontId="0" fillId="0" borderId="0" xfId="0" applyNumberFormat="1"/>
    <xf numFmtId="0" fontId="6" fillId="0" borderId="0" xfId="0" applyFont="1"/>
    <xf numFmtId="164" fontId="6" fillId="0" borderId="20" xfId="1" applyNumberFormat="1" applyFont="1" applyFill="1" applyBorder="1"/>
    <xf numFmtId="164" fontId="6" fillId="0" borderId="22" xfId="1" applyNumberFormat="1" applyFont="1" applyFill="1" applyBorder="1"/>
    <xf numFmtId="164" fontId="11" fillId="0" borderId="0" xfId="1" applyNumberFormat="1" applyFont="1" applyFill="1" applyBorder="1"/>
    <xf numFmtId="164" fontId="6" fillId="0" borderId="24" xfId="1" applyNumberFormat="1" applyFont="1" applyFill="1" applyBorder="1"/>
    <xf numFmtId="164" fontId="6" fillId="0" borderId="19" xfId="1" applyNumberFormat="1" applyFont="1" applyFill="1" applyBorder="1"/>
    <xf numFmtId="0" fontId="6" fillId="0" borderId="25" xfId="0" applyFont="1" applyBorder="1"/>
    <xf numFmtId="0" fontId="20" fillId="0" borderId="0" xfId="0" applyFont="1" applyAlignment="1">
      <alignment horizontal="center"/>
    </xf>
    <xf numFmtId="164" fontId="25" fillId="0" borderId="20" xfId="1" applyNumberFormat="1" applyFont="1" applyFill="1" applyBorder="1"/>
    <xf numFmtId="0" fontId="11" fillId="0" borderId="32" xfId="0" applyFont="1" applyBorder="1"/>
    <xf numFmtId="0" fontId="11" fillId="0" borderId="28" xfId="0" applyFont="1" applyBorder="1"/>
    <xf numFmtId="164" fontId="9" fillId="0" borderId="33" xfId="1" applyNumberFormat="1" applyFont="1" applyFill="1" applyBorder="1"/>
    <xf numFmtId="49" fontId="11" fillId="0" borderId="0" xfId="1" applyNumberFormat="1" applyFont="1" applyFill="1" applyBorder="1"/>
    <xf numFmtId="0" fontId="11" fillId="0" borderId="29" xfId="0" applyFont="1" applyBorder="1"/>
    <xf numFmtId="0" fontId="14" fillId="0" borderId="9" xfId="0" applyFont="1" applyBorder="1" applyAlignment="1">
      <alignment horizontal="center"/>
    </xf>
    <xf numFmtId="0" fontId="20" fillId="0" borderId="9" xfId="0" applyFont="1" applyBorder="1" applyAlignment="1">
      <alignment horizontal="center"/>
    </xf>
    <xf numFmtId="0" fontId="6" fillId="0" borderId="15" xfId="0" applyFont="1" applyBorder="1" applyAlignment="1">
      <alignment horizontal="left"/>
    </xf>
    <xf numFmtId="0" fontId="10" fillId="0" borderId="9" xfId="0" applyFont="1" applyBorder="1"/>
    <xf numFmtId="0" fontId="6" fillId="0" borderId="15" xfId="0" applyFont="1" applyBorder="1"/>
    <xf numFmtId="0" fontId="6" fillId="0" borderId="16" xfId="0" applyFont="1" applyBorder="1"/>
    <xf numFmtId="0" fontId="6" fillId="0" borderId="25" xfId="0" applyFont="1" applyBorder="1" applyAlignment="1">
      <alignment horizontal="left" wrapText="1"/>
    </xf>
    <xf numFmtId="0" fontId="9" fillId="0" borderId="16" xfId="0" applyFont="1" applyBorder="1" applyAlignment="1">
      <alignment horizontal="right"/>
    </xf>
    <xf numFmtId="0" fontId="9" fillId="0" borderId="15" xfId="0" applyFont="1" applyBorder="1" applyAlignment="1">
      <alignment horizontal="right"/>
    </xf>
    <xf numFmtId="0" fontId="13" fillId="0" borderId="18" xfId="0" applyFont="1" applyBorder="1" applyAlignment="1">
      <alignment horizontal="center"/>
    </xf>
    <xf numFmtId="0" fontId="11" fillId="0" borderId="7" xfId="0" applyFont="1" applyBorder="1"/>
    <xf numFmtId="164" fontId="6" fillId="0" borderId="22" xfId="1" applyNumberFormat="1" applyFont="1" applyFill="1" applyBorder="1" applyAlignment="1">
      <alignment horizontal="center"/>
    </xf>
    <xf numFmtId="0" fontId="13" fillId="0" borderId="36" xfId="0" applyFont="1" applyBorder="1" applyAlignment="1">
      <alignment horizontal="center" wrapText="1"/>
    </xf>
    <xf numFmtId="0" fontId="9" fillId="0" borderId="4" xfId="0" applyFont="1" applyBorder="1" applyAlignment="1">
      <alignment horizontal="right"/>
    </xf>
    <xf numFmtId="0" fontId="11" fillId="0" borderId="37" xfId="0" applyFont="1" applyBorder="1"/>
    <xf numFmtId="6" fontId="0" fillId="0" borderId="0" xfId="0" applyNumberFormat="1"/>
    <xf numFmtId="166" fontId="0" fillId="0" borderId="0" xfId="4" applyNumberFormat="1" applyFont="1"/>
    <xf numFmtId="165" fontId="0" fillId="0" borderId="0" xfId="2" applyNumberFormat="1" applyFont="1"/>
    <xf numFmtId="49" fontId="9" fillId="0" borderId="0" xfId="0" applyNumberFormat="1" applyFont="1" applyAlignment="1">
      <alignment horizontal="left"/>
    </xf>
    <xf numFmtId="0" fontId="0" fillId="0" borderId="0" xfId="0" applyAlignment="1">
      <alignment horizontal="left"/>
    </xf>
    <xf numFmtId="49" fontId="0" fillId="0" borderId="0" xfId="0" applyNumberFormat="1" applyAlignment="1">
      <alignment horizontal="right"/>
    </xf>
    <xf numFmtId="164" fontId="6" fillId="0" borderId="41" xfId="1" applyNumberFormat="1" applyFont="1" applyFill="1" applyBorder="1" applyAlignment="1">
      <alignment horizontal="center"/>
    </xf>
    <xf numFmtId="49" fontId="0" fillId="0" borderId="0" xfId="0" applyNumberFormat="1" applyAlignment="1">
      <alignment horizontal="left"/>
    </xf>
    <xf numFmtId="165" fontId="6" fillId="0" borderId="0" xfId="2" applyNumberFormat="1" applyFont="1"/>
    <xf numFmtId="0" fontId="9"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10" fontId="0" fillId="0" borderId="0" xfId="0" applyNumberFormat="1"/>
    <xf numFmtId="9" fontId="0" fillId="0" borderId="0" xfId="0" applyNumberFormat="1"/>
    <xf numFmtId="164" fontId="6" fillId="0" borderId="14" xfId="1" applyNumberFormat="1" applyFont="1" applyFill="1" applyBorder="1"/>
    <xf numFmtId="164" fontId="6" fillId="0" borderId="42" xfId="1" applyNumberFormat="1" applyFont="1" applyFill="1" applyBorder="1"/>
    <xf numFmtId="49" fontId="6" fillId="0" borderId="0" xfId="0" applyNumberFormat="1" applyFont="1" applyAlignment="1">
      <alignment horizontal="left"/>
    </xf>
    <xf numFmtId="0" fontId="26" fillId="0" borderId="0" xfId="0" applyFont="1"/>
    <xf numFmtId="0" fontId="26" fillId="0" borderId="0" xfId="0" applyFont="1" applyAlignment="1">
      <alignment horizontal="left" vertical="top" wrapText="1"/>
    </xf>
    <xf numFmtId="0" fontId="26" fillId="0" borderId="0" xfId="0" applyFont="1" applyAlignment="1">
      <alignment horizontal="left"/>
    </xf>
    <xf numFmtId="0" fontId="6" fillId="0" borderId="14" xfId="0" applyFont="1" applyBorder="1" applyAlignment="1">
      <alignment horizontal="left"/>
    </xf>
    <xf numFmtId="0" fontId="6" fillId="0" borderId="42" xfId="0" applyFont="1" applyBorder="1" applyAlignment="1">
      <alignment horizontal="left"/>
    </xf>
    <xf numFmtId="0" fontId="0" fillId="0" borderId="0" xfId="0" applyAlignment="1">
      <alignment wrapText="1"/>
    </xf>
    <xf numFmtId="0" fontId="0" fillId="0" borderId="0" xfId="0" applyAlignment="1">
      <alignment horizontal="center" vertical="center"/>
    </xf>
    <xf numFmtId="0" fontId="24" fillId="2" borderId="4" xfId="3" applyFont="1" applyFill="1" applyBorder="1" applyAlignment="1">
      <alignment wrapText="1"/>
    </xf>
    <xf numFmtId="0" fontId="23" fillId="0" borderId="20" xfId="3" applyBorder="1" applyAlignment="1">
      <alignment horizontal="center" vertical="center"/>
    </xf>
    <xf numFmtId="6" fontId="23" fillId="0" borderId="13" xfId="3" applyNumberFormat="1" applyBorder="1"/>
    <xf numFmtId="0" fontId="23" fillId="0" borderId="22" xfId="3" applyBorder="1" applyAlignment="1">
      <alignment horizontal="center" vertical="center"/>
    </xf>
    <xf numFmtId="6" fontId="23" fillId="0" borderId="1" xfId="3" applyNumberFormat="1" applyBorder="1"/>
    <xf numFmtId="6" fontId="23" fillId="0" borderId="28" xfId="3" applyNumberFormat="1" applyBorder="1"/>
    <xf numFmtId="0" fontId="23" fillId="0" borderId="19" xfId="3" applyBorder="1" applyAlignment="1">
      <alignment horizontal="center" vertical="center"/>
    </xf>
    <xf numFmtId="6" fontId="23" fillId="0" borderId="12" xfId="3" applyNumberFormat="1" applyBorder="1"/>
    <xf numFmtId="6" fontId="23" fillId="0" borderId="29" xfId="3" applyNumberFormat="1" applyBorder="1"/>
    <xf numFmtId="164" fontId="9" fillId="0" borderId="0" xfId="1" applyNumberFormat="1" applyFont="1" applyFill="1" applyBorder="1" applyAlignment="1">
      <alignment horizontal="right"/>
    </xf>
    <xf numFmtId="164" fontId="6" fillId="0" borderId="20" xfId="1" applyNumberFormat="1" applyFont="1" applyFill="1" applyBorder="1" applyAlignment="1">
      <alignment horizontal="center"/>
    </xf>
    <xf numFmtId="0" fontId="22" fillId="0" borderId="0" xfId="0" applyFont="1"/>
    <xf numFmtId="0" fontId="9" fillId="0" borderId="44" xfId="0" applyFont="1" applyBorder="1" applyAlignment="1">
      <alignment vertical="top"/>
    </xf>
    <xf numFmtId="0" fontId="9" fillId="0" borderId="42" xfId="0" applyFont="1" applyBorder="1"/>
    <xf numFmtId="0" fontId="11" fillId="0" borderId="45" xfId="0" applyFont="1" applyBorder="1"/>
    <xf numFmtId="0" fontId="11" fillId="0" borderId="34" xfId="0" applyFont="1" applyBorder="1"/>
    <xf numFmtId="0" fontId="11" fillId="0" borderId="27" xfId="0" applyFont="1" applyBorder="1"/>
    <xf numFmtId="49" fontId="11" fillId="0" borderId="28" xfId="1" applyNumberFormat="1" applyFont="1" applyFill="1" applyBorder="1"/>
    <xf numFmtId="49" fontId="11" fillId="0" borderId="37" xfId="1" applyNumberFormat="1" applyFont="1" applyFill="1" applyBorder="1"/>
    <xf numFmtId="164" fontId="25" fillId="0" borderId="27" xfId="1" applyNumberFormat="1" applyFont="1" applyFill="1" applyBorder="1"/>
    <xf numFmtId="165" fontId="0" fillId="0" borderId="0" xfId="0" applyNumberFormat="1"/>
    <xf numFmtId="6" fontId="23" fillId="0" borderId="27" xfId="3" applyNumberFormat="1" applyBorder="1"/>
    <xf numFmtId="165" fontId="0" fillId="0" borderId="0" xfId="2" applyNumberFormat="1" applyFont="1" applyAlignment="1">
      <alignment horizontal="left"/>
    </xf>
    <xf numFmtId="164" fontId="6" fillId="0" borderId="41" xfId="1" applyNumberFormat="1" applyFont="1" applyFill="1" applyBorder="1"/>
    <xf numFmtId="0" fontId="20" fillId="0" borderId="16" xfId="0" applyFont="1" applyBorder="1" applyAlignment="1">
      <alignment horizontal="center"/>
    </xf>
    <xf numFmtId="49" fontId="6" fillId="0" borderId="48" xfId="0" applyNumberFormat="1" applyFont="1" applyBorder="1" applyAlignment="1">
      <alignment horizontal="left"/>
    </xf>
    <xf numFmtId="0" fontId="0" fillId="0" borderId="48" xfId="0" applyBorder="1" applyAlignment="1">
      <alignment horizontal="left"/>
    </xf>
    <xf numFmtId="165" fontId="0" fillId="0" borderId="49" xfId="2" applyNumberFormat="1" applyFont="1" applyBorder="1"/>
    <xf numFmtId="0" fontId="0" fillId="0" borderId="48" xfId="0" applyBorder="1" applyAlignment="1">
      <alignment horizontal="left" wrapText="1"/>
    </xf>
    <xf numFmtId="49" fontId="6" fillId="0" borderId="48" xfId="0" applyNumberFormat="1" applyFont="1" applyBorder="1" applyAlignment="1">
      <alignment horizontal="left" wrapText="1"/>
    </xf>
    <xf numFmtId="6" fontId="6" fillId="0" borderId="48" xfId="0" applyNumberFormat="1" applyFont="1" applyBorder="1" applyAlignment="1">
      <alignment horizontal="left" wrapText="1"/>
    </xf>
    <xf numFmtId="6" fontId="0" fillId="0" borderId="48" xfId="0" applyNumberFormat="1" applyBorder="1" applyAlignment="1">
      <alignment horizontal="left" wrapText="1"/>
    </xf>
    <xf numFmtId="0" fontId="9" fillId="3" borderId="38" xfId="0" applyFont="1" applyFill="1" applyBorder="1"/>
    <xf numFmtId="0" fontId="9" fillId="3" borderId="38" xfId="0" applyFont="1" applyFill="1" applyBorder="1" applyAlignment="1">
      <alignment horizontal="left"/>
    </xf>
    <xf numFmtId="165" fontId="0" fillId="3" borderId="40" xfId="2" applyNumberFormat="1" applyFont="1" applyFill="1" applyBorder="1"/>
    <xf numFmtId="49" fontId="18" fillId="0" borderId="0" xfId="0" applyNumberFormat="1" applyFont="1" applyAlignment="1">
      <alignment horizontal="left"/>
    </xf>
    <xf numFmtId="0" fontId="9" fillId="3" borderId="17" xfId="0" applyFont="1" applyFill="1" applyBorder="1" applyAlignment="1">
      <alignment horizontal="left"/>
    </xf>
    <xf numFmtId="0" fontId="0" fillId="3" borderId="17" xfId="0" applyFill="1" applyBorder="1"/>
    <xf numFmtId="0" fontId="0" fillId="3" borderId="38" xfId="0" applyFill="1" applyBorder="1" applyAlignment="1">
      <alignment horizontal="left" wrapText="1"/>
    </xf>
    <xf numFmtId="0" fontId="9" fillId="3" borderId="17" xfId="0" applyFont="1" applyFill="1" applyBorder="1"/>
    <xf numFmtId="0" fontId="0" fillId="3" borderId="38" xfId="0" applyFill="1" applyBorder="1" applyAlignment="1">
      <alignment horizontal="left"/>
    </xf>
    <xf numFmtId="0" fontId="0" fillId="3" borderId="40" xfId="0" applyFill="1" applyBorder="1" applyAlignment="1">
      <alignment horizontal="left"/>
    </xf>
    <xf numFmtId="0" fontId="0" fillId="0" borderId="48" xfId="0" applyBorder="1"/>
    <xf numFmtId="0" fontId="13" fillId="0" borderId="0" xfId="0" applyFont="1"/>
    <xf numFmtId="0" fontId="0" fillId="0" borderId="49" xfId="0" applyBorder="1" applyAlignment="1">
      <alignment horizontal="left"/>
    </xf>
    <xf numFmtId="0" fontId="6" fillId="0" borderId="49" xfId="0" applyFont="1" applyBorder="1" applyAlignment="1">
      <alignment horizontal="left"/>
    </xf>
    <xf numFmtId="0" fontId="13" fillId="0" borderId="0" xfId="0" applyFont="1" applyAlignment="1">
      <alignment horizontal="left"/>
    </xf>
    <xf numFmtId="0" fontId="0" fillId="0" borderId="50" xfId="0" applyBorder="1"/>
    <xf numFmtId="0" fontId="6" fillId="3" borderId="40" xfId="0" applyFont="1" applyFill="1" applyBorder="1" applyAlignment="1">
      <alignment horizontal="left"/>
    </xf>
    <xf numFmtId="49" fontId="6" fillId="3" borderId="38" xfId="0" applyNumberFormat="1" applyFont="1" applyFill="1" applyBorder="1" applyAlignment="1">
      <alignment horizontal="left" wrapText="1"/>
    </xf>
    <xf numFmtId="164" fontId="0" fillId="0" borderId="47" xfId="0" applyNumberFormat="1" applyBorder="1"/>
    <xf numFmtId="164" fontId="0" fillId="0" borderId="50" xfId="1" applyNumberFormat="1" applyFont="1" applyBorder="1"/>
    <xf numFmtId="164" fontId="0" fillId="0" borderId="35" xfId="1" applyNumberFormat="1" applyFont="1" applyBorder="1"/>
    <xf numFmtId="0" fontId="9" fillId="0" borderId="18" xfId="0" applyFont="1" applyBorder="1" applyAlignment="1">
      <alignment horizontal="left"/>
    </xf>
    <xf numFmtId="0" fontId="6" fillId="0" borderId="35" xfId="0" applyFont="1" applyBorder="1" applyAlignment="1">
      <alignment horizontal="left"/>
    </xf>
    <xf numFmtId="165" fontId="0" fillId="0" borderId="35" xfId="2" applyNumberFormat="1" applyFont="1" applyFill="1" applyBorder="1"/>
    <xf numFmtId="0" fontId="9" fillId="0" borderId="50" xfId="0" applyFont="1" applyBorder="1" applyAlignment="1">
      <alignment horizontal="left"/>
    </xf>
    <xf numFmtId="49" fontId="11" fillId="0" borderId="27" xfId="1" applyNumberFormat="1" applyFont="1" applyFill="1" applyBorder="1"/>
    <xf numFmtId="164" fontId="9" fillId="0" borderId="34" xfId="1" applyNumberFormat="1" applyFont="1" applyFill="1" applyBorder="1"/>
    <xf numFmtId="10" fontId="6" fillId="0" borderId="48" xfId="0" applyNumberFormat="1" applyFont="1" applyBorder="1" applyAlignment="1">
      <alignment horizontal="left"/>
    </xf>
    <xf numFmtId="9" fontId="6" fillId="0" borderId="48" xfId="0" applyNumberFormat="1" applyFont="1" applyBorder="1" applyAlignment="1">
      <alignment horizontal="left"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4" fillId="0" borderId="42" xfId="3" applyFont="1" applyBorder="1" applyAlignment="1">
      <alignment horizontal="center" wrapText="1"/>
    </xf>
    <xf numFmtId="0" fontId="0" fillId="0" borderId="0" xfId="0" applyAlignment="1">
      <alignment horizontal="center"/>
    </xf>
    <xf numFmtId="0" fontId="24" fillId="0" borderId="4" xfId="3" applyFont="1" applyBorder="1" applyAlignment="1">
      <alignment horizontal="center" wrapText="1"/>
    </xf>
    <xf numFmtId="6" fontId="23" fillId="0" borderId="20" xfId="3" applyNumberFormat="1" applyBorder="1"/>
    <xf numFmtId="6" fontId="23" fillId="0" borderId="22" xfId="3" applyNumberFormat="1" applyBorder="1"/>
    <xf numFmtId="6" fontId="23" fillId="0" borderId="2" xfId="3" applyNumberFormat="1" applyBorder="1"/>
    <xf numFmtId="6" fontId="23" fillId="0" borderId="19" xfId="3" applyNumberFormat="1" applyBorder="1"/>
    <xf numFmtId="49" fontId="0" fillId="0" borderId="0" xfId="0" applyNumberFormat="1" applyAlignment="1">
      <alignment horizontal="left" wrapText="1"/>
    </xf>
    <xf numFmtId="165" fontId="0" fillId="0" borderId="49" xfId="2" quotePrefix="1" applyNumberFormat="1" applyFont="1" applyBorder="1"/>
    <xf numFmtId="0" fontId="9" fillId="0" borderId="46" xfId="0" applyFont="1" applyBorder="1"/>
    <xf numFmtId="0" fontId="9" fillId="0" borderId="10" xfId="0" applyFont="1" applyBorder="1"/>
    <xf numFmtId="0" fontId="9" fillId="0" borderId="47" xfId="0" applyFont="1" applyBorder="1"/>
    <xf numFmtId="0" fontId="0" fillId="0" borderId="49" xfId="0" applyBorder="1"/>
    <xf numFmtId="0" fontId="6" fillId="0" borderId="50" xfId="0" applyFont="1" applyBorder="1"/>
    <xf numFmtId="0" fontId="0" fillId="0" borderId="35" xfId="0" applyBorder="1"/>
    <xf numFmtId="0" fontId="0" fillId="0" borderId="47" xfId="0" applyBorder="1"/>
    <xf numFmtId="0" fontId="6" fillId="0" borderId="48" xfId="0" applyFont="1" applyBorder="1"/>
    <xf numFmtId="0" fontId="11" fillId="0" borderId="54" xfId="0" applyFont="1" applyBorder="1"/>
    <xf numFmtId="0" fontId="0" fillId="4" borderId="0" xfId="0" applyFill="1"/>
    <xf numFmtId="0" fontId="24" fillId="4" borderId="4" xfId="3" applyFont="1" applyFill="1" applyBorder="1" applyAlignment="1">
      <alignment wrapText="1"/>
    </xf>
    <xf numFmtId="6" fontId="23" fillId="4" borderId="14" xfId="3" applyNumberFormat="1" applyFill="1" applyBorder="1"/>
    <xf numFmtId="6" fontId="23" fillId="4" borderId="15" xfId="3" applyNumberFormat="1" applyFill="1" applyBorder="1"/>
    <xf numFmtId="6" fontId="23" fillId="4" borderId="16" xfId="3" applyNumberFormat="1" applyFill="1" applyBorder="1"/>
    <xf numFmtId="0" fontId="9" fillId="2" borderId="51" xfId="0" applyFont="1" applyFill="1" applyBorder="1" applyAlignment="1">
      <alignment horizontal="centerContinuous"/>
    </xf>
    <xf numFmtId="0" fontId="9" fillId="2" borderId="53" xfId="0" applyFont="1" applyFill="1" applyBorder="1" applyAlignment="1">
      <alignment horizontal="centerContinuous"/>
    </xf>
    <xf numFmtId="0" fontId="9" fillId="2" borderId="52" xfId="0" applyFont="1" applyFill="1" applyBorder="1" applyAlignment="1">
      <alignment horizontal="centerContinuous"/>
    </xf>
    <xf numFmtId="49" fontId="0" fillId="0" borderId="0" xfId="0" applyNumberFormat="1" applyAlignment="1">
      <alignment vertical="center" wrapText="1"/>
    </xf>
    <xf numFmtId="0" fontId="9" fillId="0" borderId="48" xfId="0" applyFont="1" applyBorder="1"/>
    <xf numFmtId="166" fontId="6" fillId="0" borderId="48" xfId="0" applyNumberFormat="1" applyFont="1" applyBorder="1" applyAlignment="1">
      <alignment horizontal="center"/>
    </xf>
    <xf numFmtId="49" fontId="6" fillId="0" borderId="50" xfId="0" applyNumberFormat="1" applyFont="1" applyBorder="1" applyAlignment="1">
      <alignment horizontal="center" wrapText="1"/>
    </xf>
    <xf numFmtId="0" fontId="6" fillId="0" borderId="0" xfId="0" applyFont="1" applyAlignment="1">
      <alignment horizontal="left"/>
    </xf>
    <xf numFmtId="164" fontId="0" fillId="0" borderId="0" xfId="1" applyNumberFormat="1" applyFont="1"/>
    <xf numFmtId="165" fontId="12" fillId="0" borderId="0" xfId="2" applyNumberFormat="1" applyFont="1" applyFill="1" applyBorder="1"/>
    <xf numFmtId="164" fontId="9" fillId="0" borderId="20" xfId="1" applyNumberFormat="1" applyFont="1" applyFill="1" applyBorder="1"/>
    <xf numFmtId="0" fontId="6" fillId="0" borderId="43" xfId="0" applyFont="1" applyBorder="1"/>
    <xf numFmtId="15" fontId="9" fillId="0" borderId="0" xfId="0" applyNumberFormat="1" applyFont="1"/>
    <xf numFmtId="164" fontId="0" fillId="0" borderId="20" xfId="1" applyNumberFormat="1" applyFont="1" applyBorder="1"/>
    <xf numFmtId="164" fontId="0" fillId="0" borderId="22" xfId="1" applyNumberFormat="1" applyFont="1" applyBorder="1"/>
    <xf numFmtId="164" fontId="6" fillId="0" borderId="19" xfId="0" applyNumberFormat="1" applyFont="1" applyBorder="1"/>
    <xf numFmtId="164" fontId="11" fillId="0" borderId="27" xfId="1" applyNumberFormat="1" applyFont="1" applyBorder="1"/>
    <xf numFmtId="164" fontId="11" fillId="0" borderId="28" xfId="1" applyNumberFormat="1" applyFont="1" applyBorder="1"/>
    <xf numFmtId="164" fontId="11" fillId="0" borderId="29" xfId="0" applyNumberFormat="1" applyFont="1" applyBorder="1"/>
    <xf numFmtId="0" fontId="9" fillId="0" borderId="42" xfId="0" applyFont="1" applyBorder="1" applyAlignment="1">
      <alignment horizontal="right"/>
    </xf>
    <xf numFmtId="0" fontId="6" fillId="0" borderId="16" xfId="0" applyFont="1" applyBorder="1" applyAlignment="1">
      <alignment wrapText="1"/>
    </xf>
    <xf numFmtId="164" fontId="6" fillId="0" borderId="22" xfId="1" applyNumberFormat="1" applyFont="1" applyFill="1" applyBorder="1" applyAlignment="1">
      <alignment wrapText="1"/>
    </xf>
    <xf numFmtId="166" fontId="6" fillId="0" borderId="48" xfId="4" applyNumberFormat="1" applyFont="1" applyBorder="1" applyAlignment="1">
      <alignment horizontal="center" wrapText="1"/>
    </xf>
    <xf numFmtId="9" fontId="6" fillId="0" borderId="48" xfId="0" applyNumberFormat="1" applyFont="1" applyBorder="1" applyAlignment="1">
      <alignment horizontal="center" wrapText="1"/>
    </xf>
    <xf numFmtId="164" fontId="9" fillId="3" borderId="4" xfId="1" applyNumberFormat="1" applyFont="1" applyFill="1" applyBorder="1" applyAlignment="1">
      <alignment horizontal="center" vertical="center" wrapText="1"/>
    </xf>
    <xf numFmtId="0" fontId="9" fillId="0" borderId="4" xfId="0" applyFont="1" applyBorder="1"/>
    <xf numFmtId="165" fontId="0" fillId="0" borderId="38" xfId="0" applyNumberFormat="1" applyBorder="1"/>
    <xf numFmtId="0" fontId="0" fillId="0" borderId="40" xfId="0" applyBorder="1"/>
    <xf numFmtId="0" fontId="9" fillId="0" borderId="48" xfId="0" applyFont="1" applyBorder="1" applyAlignment="1">
      <alignment horizontal="left"/>
    </xf>
    <xf numFmtId="165" fontId="0" fillId="0" borderId="49" xfId="2" applyNumberFormat="1" applyFont="1" applyFill="1" applyBorder="1"/>
    <xf numFmtId="0" fontId="24" fillId="2" borderId="4" xfId="3" applyFont="1" applyFill="1" applyBorder="1" applyAlignment="1">
      <alignment horizontal="center" wrapText="1"/>
    </xf>
    <xf numFmtId="6" fontId="23" fillId="0" borderId="39" xfId="3" applyNumberFormat="1" applyBorder="1"/>
    <xf numFmtId="6" fontId="23" fillId="0" borderId="21" xfId="3" applyNumberFormat="1" applyBorder="1"/>
    <xf numFmtId="5" fontId="6" fillId="0" borderId="20" xfId="5" applyNumberFormat="1" applyFont="1" applyBorder="1" applyAlignment="1">
      <alignment horizontal="center" vertical="center"/>
    </xf>
    <xf numFmtId="5" fontId="6" fillId="0" borderId="22" xfId="5" applyNumberFormat="1" applyFont="1" applyBorder="1" applyAlignment="1">
      <alignment horizontal="center" vertical="center"/>
    </xf>
    <xf numFmtId="5" fontId="6" fillId="0" borderId="19" xfId="5" applyNumberFormat="1" applyFont="1" applyBorder="1" applyAlignment="1">
      <alignment horizontal="center" vertical="center"/>
    </xf>
    <xf numFmtId="6" fontId="23" fillId="0" borderId="23" xfId="3" applyNumberFormat="1" applyBorder="1"/>
    <xf numFmtId="0" fontId="9" fillId="0" borderId="0" xfId="0" applyFont="1" applyAlignment="1">
      <alignment horizontal="left" vertical="top"/>
    </xf>
    <xf numFmtId="168" fontId="0" fillId="0" borderId="0" xfId="0" applyNumberFormat="1"/>
    <xf numFmtId="6" fontId="23" fillId="0" borderId="30" xfId="3" applyNumberFormat="1" applyBorder="1"/>
    <xf numFmtId="6" fontId="23" fillId="0" borderId="55" xfId="3" applyNumberFormat="1" applyBorder="1"/>
    <xf numFmtId="6" fontId="23" fillId="0" borderId="56" xfId="3" applyNumberFormat="1" applyBorder="1"/>
    <xf numFmtId="0" fontId="11" fillId="0" borderId="0" xfId="0" quotePrefix="1" applyFont="1"/>
    <xf numFmtId="0" fontId="6" fillId="0" borderId="43" xfId="0" applyFont="1" applyBorder="1" applyAlignment="1">
      <alignment horizontal="left" wrapText="1"/>
    </xf>
    <xf numFmtId="164" fontId="6" fillId="0" borderId="0" xfId="0" applyNumberFormat="1" applyFont="1"/>
    <xf numFmtId="165" fontId="9" fillId="0" borderId="0" xfId="0" applyNumberFormat="1" applyFont="1"/>
    <xf numFmtId="164" fontId="0" fillId="0" borderId="46" xfId="0" applyNumberFormat="1" applyBorder="1"/>
    <xf numFmtId="0" fontId="26" fillId="0" borderId="0" xfId="8" applyFont="1" applyAlignment="1">
      <alignment horizontal="left" vertical="top" wrapText="1"/>
    </xf>
    <xf numFmtId="0" fontId="9" fillId="0" borderId="0" xfId="8" applyFont="1" applyAlignment="1">
      <alignment horizontal="left" vertical="top"/>
    </xf>
    <xf numFmtId="49" fontId="9" fillId="2" borderId="4" xfId="8" applyNumberFormat="1" applyFont="1" applyFill="1" applyBorder="1" applyAlignment="1">
      <alignment vertical="center" wrapText="1"/>
    </xf>
    <xf numFmtId="0" fontId="27" fillId="0" borderId="0" xfId="8" applyFont="1"/>
    <xf numFmtId="49" fontId="6" fillId="0" borderId="0" xfId="8" applyNumberFormat="1" applyAlignment="1">
      <alignment vertical="top" wrapText="1"/>
    </xf>
    <xf numFmtId="0" fontId="9" fillId="2" borderId="4" xfId="8" applyFont="1" applyFill="1" applyBorder="1" applyAlignment="1">
      <alignment horizontal="left" vertical="center"/>
    </xf>
    <xf numFmtId="49" fontId="9" fillId="2" borderId="4" xfId="8" applyNumberFormat="1" applyFont="1" applyFill="1" applyBorder="1" applyAlignment="1">
      <alignment horizontal="center" vertical="center" wrapText="1"/>
    </xf>
    <xf numFmtId="0" fontId="9" fillId="0" borderId="4" xfId="8" quotePrefix="1" applyFont="1" applyBorder="1"/>
    <xf numFmtId="0" fontId="6" fillId="0" borderId="0" xfId="8"/>
    <xf numFmtId="0" fontId="6" fillId="0" borderId="18" xfId="8" applyBorder="1"/>
    <xf numFmtId="6" fontId="6" fillId="0" borderId="0" xfId="8" applyNumberFormat="1"/>
    <xf numFmtId="166" fontId="6" fillId="0" borderId="0" xfId="4" applyNumberFormat="1" applyFont="1"/>
    <xf numFmtId="0" fontId="9" fillId="0" borderId="0" xfId="8" applyFont="1" applyAlignment="1">
      <alignment horizontal="left"/>
    </xf>
    <xf numFmtId="49" fontId="6" fillId="0" borderId="0" xfId="8" applyNumberFormat="1" applyAlignment="1">
      <alignment horizontal="right"/>
    </xf>
    <xf numFmtId="0" fontId="9" fillId="0" borderId="0" xfId="8" applyFont="1"/>
    <xf numFmtId="9" fontId="6" fillId="0" borderId="0" xfId="8" applyNumberFormat="1"/>
    <xf numFmtId="49" fontId="6" fillId="0" borderId="0" xfId="8" applyNumberFormat="1" applyAlignment="1">
      <alignment horizontal="left"/>
    </xf>
    <xf numFmtId="0" fontId="6" fillId="0" borderId="48" xfId="8" applyBorder="1" applyAlignment="1">
      <alignment horizontal="left"/>
    </xf>
    <xf numFmtId="165" fontId="6" fillId="0" borderId="49" xfId="2" applyNumberFormat="1" applyFont="1" applyBorder="1"/>
    <xf numFmtId="0" fontId="6" fillId="0" borderId="48" xfId="8" applyBorder="1" applyAlignment="1">
      <alignment horizontal="left" wrapText="1"/>
    </xf>
    <xf numFmtId="49" fontId="6" fillId="0" borderId="48" xfId="8" applyNumberFormat="1" applyBorder="1" applyAlignment="1">
      <alignment horizontal="left" wrapText="1"/>
    </xf>
    <xf numFmtId="6" fontId="6" fillId="0" borderId="48" xfId="8" applyNumberFormat="1" applyBorder="1" applyAlignment="1">
      <alignment horizontal="left" wrapText="1"/>
    </xf>
    <xf numFmtId="0" fontId="9" fillId="3" borderId="38" xfId="8" applyFont="1" applyFill="1" applyBorder="1"/>
    <xf numFmtId="0" fontId="9" fillId="3" borderId="38" xfId="8" applyFont="1" applyFill="1" applyBorder="1" applyAlignment="1">
      <alignment horizontal="left"/>
    </xf>
    <xf numFmtId="165" fontId="6" fillId="3" borderId="40" xfId="2" applyNumberFormat="1" applyFont="1" applyFill="1" applyBorder="1"/>
    <xf numFmtId="0" fontId="9" fillId="3" borderId="17" xfId="8" applyFont="1" applyFill="1" applyBorder="1" applyAlignment="1">
      <alignment horizontal="left"/>
    </xf>
    <xf numFmtId="0" fontId="6" fillId="3" borderId="17" xfId="8" applyFill="1" applyBorder="1"/>
    <xf numFmtId="0" fontId="6" fillId="3" borderId="38" xfId="8" applyFill="1" applyBorder="1" applyAlignment="1">
      <alignment horizontal="left" wrapText="1"/>
    </xf>
    <xf numFmtId="0" fontId="9" fillId="3" borderId="17" xfId="8" applyFont="1" applyFill="1" applyBorder="1"/>
    <xf numFmtId="0" fontId="6" fillId="3" borderId="38" xfId="8" applyFill="1" applyBorder="1" applyAlignment="1">
      <alignment horizontal="left"/>
    </xf>
    <xf numFmtId="0" fontId="6" fillId="3" borderId="40" xfId="8" applyFill="1" applyBorder="1" applyAlignment="1">
      <alignment horizontal="left"/>
    </xf>
    <xf numFmtId="0" fontId="6" fillId="0" borderId="48" xfId="8" applyBorder="1"/>
    <xf numFmtId="0" fontId="13" fillId="0" borderId="0" xfId="8" applyFont="1"/>
    <xf numFmtId="0" fontId="6" fillId="0" borderId="49" xfId="8" applyBorder="1" applyAlignment="1">
      <alignment horizontal="left"/>
    </xf>
    <xf numFmtId="0" fontId="13" fillId="0" borderId="0" xfId="8" applyFont="1" applyAlignment="1">
      <alignment horizontal="left"/>
    </xf>
    <xf numFmtId="0" fontId="6" fillId="0" borderId="50" xfId="8" applyBorder="1"/>
    <xf numFmtId="0" fontId="6" fillId="0" borderId="35" xfId="8" applyBorder="1" applyAlignment="1">
      <alignment horizontal="left"/>
    </xf>
    <xf numFmtId="49" fontId="6" fillId="3" borderId="38" xfId="8" applyNumberFormat="1" applyFill="1" applyBorder="1" applyAlignment="1">
      <alignment horizontal="left" wrapText="1"/>
    </xf>
    <xf numFmtId="0" fontId="9" fillId="0" borderId="18" xfId="8" applyFont="1" applyBorder="1" applyAlignment="1">
      <alignment horizontal="left"/>
    </xf>
    <xf numFmtId="0" fontId="9" fillId="0" borderId="50" xfId="8" applyFont="1" applyBorder="1" applyAlignment="1">
      <alignment horizontal="left"/>
    </xf>
    <xf numFmtId="9" fontId="6" fillId="0" borderId="48" xfId="8" applyNumberFormat="1" applyBorder="1" applyAlignment="1">
      <alignment horizontal="left" wrapText="1"/>
    </xf>
    <xf numFmtId="165" fontId="6" fillId="0" borderId="49" xfId="2" quotePrefix="1" applyNumberFormat="1" applyFont="1" applyBorder="1"/>
    <xf numFmtId="0" fontId="6" fillId="0" borderId="49" xfId="8" applyBorder="1"/>
    <xf numFmtId="0" fontId="6" fillId="0" borderId="35" xfId="8" applyBorder="1"/>
    <xf numFmtId="0" fontId="6" fillId="0" borderId="49" xfId="8" applyBorder="1" applyAlignment="1">
      <alignment horizontal="left" vertical="center"/>
    </xf>
    <xf numFmtId="165" fontId="6" fillId="0" borderId="4" xfId="2" applyNumberFormat="1" applyFont="1" applyBorder="1"/>
    <xf numFmtId="0" fontId="9" fillId="0" borderId="48" xfId="8" applyFont="1" applyBorder="1"/>
    <xf numFmtId="49" fontId="6" fillId="0" borderId="48" xfId="8" applyNumberFormat="1" applyBorder="1" applyAlignment="1">
      <alignment horizontal="center" wrapText="1"/>
    </xf>
    <xf numFmtId="166" fontId="6" fillId="0" borderId="48" xfId="8" applyNumberFormat="1" applyBorder="1" applyAlignment="1">
      <alignment horizontal="center"/>
    </xf>
    <xf numFmtId="0" fontId="6" fillId="0" borderId="35" xfId="8" applyBorder="1" applyAlignment="1">
      <alignment horizontal="left" vertical="center"/>
    </xf>
    <xf numFmtId="0" fontId="6" fillId="0" borderId="43" xfId="8" applyBorder="1"/>
    <xf numFmtId="9" fontId="6" fillId="0" borderId="49" xfId="8" applyNumberFormat="1" applyBorder="1" applyAlignment="1">
      <alignment horizontal="left" wrapText="1"/>
    </xf>
    <xf numFmtId="0" fontId="0" fillId="0" borderId="49" xfId="0" applyBorder="1" applyAlignment="1">
      <alignment horizontal="left" wrapText="1"/>
    </xf>
    <xf numFmtId="0" fontId="6" fillId="0" borderId="49" xfId="8" applyBorder="1" applyAlignment="1">
      <alignment horizontal="left" wrapText="1"/>
    </xf>
    <xf numFmtId="0" fontId="6" fillId="0" borderId="4" xfId="8" applyBorder="1"/>
    <xf numFmtId="165" fontId="0" fillId="0" borderId="4" xfId="2" applyNumberFormat="1" applyFont="1" applyBorder="1"/>
    <xf numFmtId="0" fontId="13" fillId="0" borderId="0" xfId="0" applyFont="1" applyAlignment="1">
      <alignment vertical="center"/>
    </xf>
    <xf numFmtId="5" fontId="6" fillId="0" borderId="14" xfId="5" applyNumberFormat="1" applyFont="1" applyBorder="1" applyAlignment="1">
      <alignment horizontal="center" vertical="center"/>
    </xf>
    <xf numFmtId="5" fontId="6" fillId="0" borderId="15" xfId="5" applyNumberFormat="1" applyFont="1" applyBorder="1" applyAlignment="1">
      <alignment horizontal="center" vertical="center"/>
    </xf>
    <xf numFmtId="5" fontId="6" fillId="0" borderId="16" xfId="5" applyNumberFormat="1" applyFont="1" applyBorder="1" applyAlignment="1">
      <alignment horizontal="center" vertical="center"/>
    </xf>
    <xf numFmtId="0" fontId="23" fillId="0" borderId="14" xfId="3" applyBorder="1" applyAlignment="1">
      <alignment horizontal="center" vertical="center"/>
    </xf>
    <xf numFmtId="0" fontId="23" fillId="0" borderId="15" xfId="3" applyBorder="1" applyAlignment="1">
      <alignment horizontal="center" vertical="center"/>
    </xf>
    <xf numFmtId="0" fontId="23" fillId="0" borderId="16" xfId="3" applyBorder="1" applyAlignment="1">
      <alignment horizontal="center" vertical="center"/>
    </xf>
    <xf numFmtId="0" fontId="18" fillId="0" borderId="0" xfId="0" applyFont="1"/>
    <xf numFmtId="165" fontId="18" fillId="0" borderId="0" xfId="2" applyNumberFormat="1" applyFont="1"/>
    <xf numFmtId="0" fontId="11" fillId="0" borderId="59" xfId="0" applyFont="1" applyBorder="1"/>
    <xf numFmtId="164" fontId="6" fillId="0" borderId="58" xfId="1" applyNumberFormat="1" applyFont="1" applyFill="1" applyBorder="1"/>
    <xf numFmtId="6" fontId="23" fillId="0" borderId="14" xfId="3" applyNumberFormat="1" applyBorder="1"/>
    <xf numFmtId="6" fontId="23" fillId="0" borderId="15" xfId="3" applyNumberFormat="1" applyBorder="1"/>
    <xf numFmtId="6" fontId="23" fillId="0" borderId="16" xfId="3" applyNumberFormat="1" applyBorder="1"/>
    <xf numFmtId="0" fontId="26" fillId="0" borderId="0" xfId="0" applyFont="1" applyAlignment="1">
      <alignment vertical="center"/>
    </xf>
    <xf numFmtId="0" fontId="18" fillId="0" borderId="0" xfId="0" applyFont="1" applyAlignment="1">
      <alignment horizontal="center"/>
    </xf>
    <xf numFmtId="164" fontId="18" fillId="0" borderId="0" xfId="0" applyNumberFormat="1" applyFont="1" applyAlignment="1">
      <alignment horizontal="center"/>
    </xf>
    <xf numFmtId="164" fontId="18" fillId="0" borderId="0" xfId="1" applyNumberFormat="1" applyFont="1" applyAlignment="1">
      <alignment horizontal="center"/>
    </xf>
    <xf numFmtId="0" fontId="0" fillId="0" borderId="20" xfId="0" applyBorder="1" applyAlignment="1">
      <alignment horizontal="center"/>
    </xf>
    <xf numFmtId="0" fontId="0" fillId="0" borderId="22" xfId="0" applyBorder="1" applyAlignment="1">
      <alignment horizontal="center"/>
    </xf>
    <xf numFmtId="0" fontId="18" fillId="0" borderId="22" xfId="0" applyFont="1" applyBorder="1" applyAlignment="1">
      <alignment horizontal="center"/>
    </xf>
    <xf numFmtId="0" fontId="18" fillId="0" borderId="28" xfId="0" applyFont="1" applyBorder="1" applyAlignment="1">
      <alignment horizontal="center"/>
    </xf>
    <xf numFmtId="0" fontId="18" fillId="0" borderId="19" xfId="0" applyFont="1" applyBorder="1" applyAlignment="1">
      <alignment horizontal="center"/>
    </xf>
    <xf numFmtId="0" fontId="18" fillId="0" borderId="29"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18" fillId="0" borderId="33" xfId="0" applyFont="1" applyBorder="1" applyAlignment="1">
      <alignment horizontal="center"/>
    </xf>
    <xf numFmtId="0" fontId="18" fillId="0" borderId="34" xfId="0" applyFont="1" applyBorder="1" applyAlignment="1">
      <alignment horizontal="center"/>
    </xf>
    <xf numFmtId="165" fontId="18" fillId="0" borderId="19" xfId="0" applyNumberFormat="1" applyFont="1" applyBorder="1" applyAlignment="1">
      <alignment horizontal="center"/>
    </xf>
    <xf numFmtId="0" fontId="26" fillId="0" borderId="0" xfId="0" applyFont="1" applyAlignment="1">
      <alignment horizontal="left" vertical="center"/>
    </xf>
    <xf numFmtId="0" fontId="30" fillId="2" borderId="4" xfId="3" applyFont="1" applyFill="1" applyBorder="1" applyAlignment="1">
      <alignment wrapText="1"/>
    </xf>
    <xf numFmtId="0" fontId="18" fillId="0" borderId="24" xfId="0" applyFont="1" applyBorder="1" applyAlignment="1">
      <alignment horizontal="center"/>
    </xf>
    <xf numFmtId="0" fontId="18" fillId="0" borderId="32" xfId="0" applyFont="1" applyBorder="1" applyAlignment="1">
      <alignment horizontal="center"/>
    </xf>
    <xf numFmtId="164" fontId="6" fillId="0" borderId="24" xfId="1" applyNumberFormat="1" applyFont="1" applyFill="1" applyBorder="1" applyAlignment="1">
      <alignment horizontal="center"/>
    </xf>
    <xf numFmtId="49" fontId="11" fillId="0" borderId="32" xfId="1" applyNumberFormat="1" applyFont="1" applyFill="1" applyBorder="1"/>
    <xf numFmtId="0" fontId="6" fillId="0" borderId="0" xfId="0" quotePrefix="1" applyFont="1"/>
    <xf numFmtId="164" fontId="9" fillId="0" borderId="4" xfId="1" applyNumberFormat="1" applyFont="1" applyFill="1" applyBorder="1"/>
    <xf numFmtId="0" fontId="18" fillId="0" borderId="41" xfId="0" applyFont="1" applyBorder="1" applyAlignment="1">
      <alignment horizontal="center"/>
    </xf>
    <xf numFmtId="0" fontId="18" fillId="0" borderId="37" xfId="0" applyFont="1" applyBorder="1" applyAlignment="1">
      <alignment horizontal="center"/>
    </xf>
    <xf numFmtId="0" fontId="6" fillId="0" borderId="57" xfId="0" applyFont="1" applyBorder="1"/>
    <xf numFmtId="164" fontId="6" fillId="0" borderId="58" xfId="1" applyNumberFormat="1" applyFont="1" applyFill="1" applyBorder="1" applyAlignment="1">
      <alignment horizontal="center"/>
    </xf>
    <xf numFmtId="0" fontId="18" fillId="0" borderId="58" xfId="0" applyFont="1" applyBorder="1" applyAlignment="1">
      <alignment horizontal="center"/>
    </xf>
    <xf numFmtId="0" fontId="18" fillId="0" borderId="59" xfId="0" applyFont="1" applyBorder="1" applyAlignment="1">
      <alignment horizontal="center"/>
    </xf>
    <xf numFmtId="0" fontId="18" fillId="0" borderId="0" xfId="0" applyFont="1" applyAlignment="1">
      <alignment horizontal="right"/>
    </xf>
    <xf numFmtId="0" fontId="9" fillId="0" borderId="0" xfId="0" applyFont="1" applyAlignment="1">
      <alignment vertical="center"/>
    </xf>
    <xf numFmtId="49" fontId="6" fillId="0" borderId="48" xfId="8" applyNumberFormat="1" applyBorder="1" applyAlignment="1">
      <alignment vertical="top" wrapText="1"/>
    </xf>
    <xf numFmtId="49" fontId="6" fillId="0" borderId="46" xfId="8" applyNumberFormat="1" applyBorder="1" applyAlignment="1">
      <alignment vertical="top" wrapText="1"/>
    </xf>
    <xf numFmtId="49" fontId="6" fillId="0" borderId="47" xfId="8" applyNumberFormat="1" applyBorder="1" applyAlignment="1">
      <alignment vertical="top" wrapText="1"/>
    </xf>
    <xf numFmtId="0" fontId="32" fillId="0" borderId="0" xfId="0" applyFont="1" applyAlignment="1">
      <alignment horizontal="left" vertical="center"/>
    </xf>
    <xf numFmtId="0" fontId="33" fillId="3" borderId="4" xfId="0" applyFont="1" applyFill="1" applyBorder="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0" fontId="32" fillId="0" borderId="0" xfId="0" applyFont="1" applyAlignment="1">
      <alignment horizontal="left"/>
    </xf>
    <xf numFmtId="0" fontId="32" fillId="3" borderId="33" xfId="0" applyFont="1" applyFill="1" applyBorder="1" applyAlignment="1">
      <alignment horizontal="left" vertical="center"/>
    </xf>
    <xf numFmtId="1" fontId="34" fillId="3" borderId="6" xfId="0" applyNumberFormat="1" applyFont="1" applyFill="1" applyBorder="1" applyAlignment="1">
      <alignment horizontal="center" vertical="center" wrapText="1"/>
    </xf>
    <xf numFmtId="0" fontId="32" fillId="3" borderId="6" xfId="0" applyFont="1" applyFill="1" applyBorder="1" applyAlignment="1">
      <alignment horizontal="left" vertical="center" wrapText="1"/>
    </xf>
    <xf numFmtId="165" fontId="32" fillId="3" borderId="34" xfId="2" applyNumberFormat="1" applyFont="1" applyFill="1" applyBorder="1" applyAlignment="1">
      <alignment horizontal="center" vertical="center" wrapText="1"/>
    </xf>
    <xf numFmtId="0" fontId="34" fillId="0" borderId="0" xfId="0" applyFont="1" applyAlignment="1">
      <alignment horizontal="center" vertical="center" wrapText="1"/>
    </xf>
    <xf numFmtId="165" fontId="32" fillId="3" borderId="4" xfId="2" applyNumberFormat="1" applyFont="1" applyFill="1" applyBorder="1" applyAlignment="1">
      <alignment horizontal="center" vertical="center" wrapText="1"/>
    </xf>
    <xf numFmtId="0" fontId="32" fillId="0" borderId="0" xfId="0" applyFont="1"/>
    <xf numFmtId="0" fontId="33" fillId="0" borderId="0" xfId="0" applyFont="1" applyAlignment="1">
      <alignment horizontal="center"/>
    </xf>
    <xf numFmtId="1" fontId="34" fillId="0" borderId="0" xfId="0" applyNumberFormat="1" applyFont="1" applyAlignment="1">
      <alignment horizontal="center" vertical="center" wrapText="1"/>
    </xf>
    <xf numFmtId="0" fontId="32" fillId="0" borderId="0" xfId="0" applyFont="1" applyAlignment="1">
      <alignment horizontal="left" vertical="center" wrapText="1"/>
    </xf>
    <xf numFmtId="165" fontId="32" fillId="0" borderId="0" xfId="2" applyNumberFormat="1" applyFont="1" applyAlignment="1">
      <alignment horizontal="center" vertical="center" wrapText="1"/>
    </xf>
    <xf numFmtId="0" fontId="32" fillId="3" borderId="20" xfId="0" applyFont="1" applyFill="1" applyBorder="1" applyAlignment="1">
      <alignment horizontal="left" vertical="center"/>
    </xf>
    <xf numFmtId="0" fontId="32" fillId="3" borderId="13" xfId="0" applyFont="1" applyFill="1" applyBorder="1" applyAlignment="1">
      <alignment horizontal="center" vertical="center"/>
    </xf>
    <xf numFmtId="0" fontId="32" fillId="3" borderId="13" xfId="0" applyFont="1" applyFill="1" applyBorder="1" applyAlignment="1">
      <alignment horizontal="left" vertical="center" wrapText="1"/>
    </xf>
    <xf numFmtId="165" fontId="32" fillId="3" borderId="27" xfId="2" applyNumberFormat="1" applyFont="1" applyFill="1" applyBorder="1" applyAlignment="1">
      <alignment horizontal="center" vertical="center" wrapText="1"/>
    </xf>
    <xf numFmtId="165" fontId="32" fillId="3" borderId="44" xfId="2" applyNumberFormat="1" applyFont="1" applyFill="1" applyBorder="1" applyAlignment="1">
      <alignment horizontal="center" vertical="center" wrapText="1"/>
    </xf>
    <xf numFmtId="0" fontId="32" fillId="3" borderId="19" xfId="0" applyFont="1" applyFill="1" applyBorder="1" applyAlignment="1">
      <alignment horizontal="left" vertical="center"/>
    </xf>
    <xf numFmtId="0" fontId="32" fillId="3" borderId="12" xfId="0" applyFont="1" applyFill="1" applyBorder="1" applyAlignment="1">
      <alignment horizontal="center" vertical="center"/>
    </xf>
    <xf numFmtId="0" fontId="32" fillId="3" borderId="12" xfId="0" applyFont="1" applyFill="1" applyBorder="1" applyAlignment="1">
      <alignment horizontal="left" vertical="center" wrapText="1"/>
    </xf>
    <xf numFmtId="165" fontId="32" fillId="3" borderId="29" xfId="2" applyNumberFormat="1" applyFont="1" applyFill="1" applyBorder="1" applyAlignment="1">
      <alignment horizontal="center" vertical="center" wrapText="1"/>
    </xf>
    <xf numFmtId="165" fontId="32" fillId="3" borderId="42" xfId="2" applyNumberFormat="1" applyFont="1" applyFill="1" applyBorder="1" applyAlignment="1">
      <alignment horizontal="center" vertical="center" wrapText="1"/>
    </xf>
    <xf numFmtId="0" fontId="33" fillId="0" borderId="0" xfId="0" applyFont="1" applyAlignment="1">
      <alignment horizontal="left"/>
    </xf>
    <xf numFmtId="165" fontId="32" fillId="0" borderId="0" xfId="2" applyNumberFormat="1" applyFont="1" applyBorder="1" applyAlignment="1">
      <alignment horizontal="center" vertical="center" wrapText="1"/>
    </xf>
    <xf numFmtId="0" fontId="32" fillId="0" borderId="20" xfId="0" applyFont="1" applyBorder="1" applyAlignment="1">
      <alignment horizontal="left" vertical="center"/>
    </xf>
    <xf numFmtId="0" fontId="32" fillId="0" borderId="13" xfId="0" applyFont="1" applyBorder="1" applyAlignment="1">
      <alignment horizontal="center" vertical="center"/>
    </xf>
    <xf numFmtId="0" fontId="32" fillId="0" borderId="13" xfId="0" applyFont="1" applyBorder="1" applyAlignment="1">
      <alignment horizontal="left" vertical="center" wrapText="1"/>
    </xf>
    <xf numFmtId="165" fontId="32" fillId="0" borderId="27" xfId="2" applyNumberFormat="1" applyFont="1" applyBorder="1" applyAlignment="1">
      <alignment horizontal="center" vertical="center" wrapText="1"/>
    </xf>
    <xf numFmtId="165" fontId="32" fillId="0" borderId="44" xfId="2" applyNumberFormat="1" applyFont="1" applyBorder="1" applyAlignment="1">
      <alignment horizontal="center" vertical="center" wrapText="1"/>
    </xf>
    <xf numFmtId="0" fontId="32" fillId="0" borderId="22" xfId="0" applyFont="1" applyBorder="1" applyAlignment="1">
      <alignment horizontal="left" vertical="center"/>
    </xf>
    <xf numFmtId="0" fontId="32" fillId="0" borderId="1" xfId="0" applyFont="1" applyBorder="1" applyAlignment="1">
      <alignment horizontal="center" vertical="center"/>
    </xf>
    <xf numFmtId="0" fontId="32" fillId="0" borderId="1" xfId="0" applyFont="1" applyBorder="1" applyAlignment="1">
      <alignment horizontal="left" vertical="center" wrapText="1"/>
    </xf>
    <xf numFmtId="165" fontId="32" fillId="0" borderId="28" xfId="2" applyNumberFormat="1" applyFont="1" applyBorder="1" applyAlignment="1">
      <alignment horizontal="center" vertical="center" wrapText="1"/>
    </xf>
    <xf numFmtId="165" fontId="32" fillId="0" borderId="43" xfId="2" applyNumberFormat="1" applyFont="1" applyBorder="1" applyAlignment="1">
      <alignment horizontal="center" vertical="center" wrapText="1"/>
    </xf>
    <xf numFmtId="0" fontId="34" fillId="0" borderId="0" xfId="0" applyFont="1" applyAlignment="1">
      <alignment horizontal="left" vertical="center" wrapText="1"/>
    </xf>
    <xf numFmtId="165" fontId="32" fillId="0" borderId="43" xfId="2" applyNumberFormat="1" applyFont="1" applyBorder="1" applyAlignment="1">
      <alignment horizontal="left" vertical="center" wrapText="1"/>
    </xf>
    <xf numFmtId="0" fontId="32" fillId="0" borderId="19" xfId="0" applyFont="1" applyBorder="1"/>
    <xf numFmtId="0" fontId="32" fillId="0" borderId="12" xfId="0" applyFont="1" applyBorder="1"/>
    <xf numFmtId="0" fontId="32" fillId="0" borderId="12" xfId="0" applyFont="1" applyBorder="1" applyAlignment="1">
      <alignment wrapText="1"/>
    </xf>
    <xf numFmtId="165" fontId="32" fillId="0" borderId="29" xfId="2" applyNumberFormat="1" applyFont="1" applyBorder="1" applyAlignment="1">
      <alignment horizontal="center" vertical="center" wrapText="1"/>
    </xf>
    <xf numFmtId="165" fontId="32" fillId="0" borderId="42" xfId="2" applyNumberFormat="1" applyFont="1" applyBorder="1" applyAlignment="1">
      <alignment horizontal="center" vertical="center" wrapText="1"/>
    </xf>
    <xf numFmtId="0" fontId="2" fillId="0" borderId="0" xfId="0" applyFont="1"/>
    <xf numFmtId="0" fontId="33" fillId="0" borderId="0" xfId="0" applyFont="1" applyAlignment="1">
      <alignment horizontal="left" vertical="center" wrapText="1"/>
    </xf>
    <xf numFmtId="165" fontId="33" fillId="0" borderId="11" xfId="2" applyNumberFormat="1" applyFont="1" applyBorder="1" applyAlignment="1">
      <alignment horizontal="center" vertical="center" wrapText="1"/>
    </xf>
    <xf numFmtId="0" fontId="32" fillId="0" borderId="33" xfId="0" applyFont="1" applyBorder="1" applyAlignment="1">
      <alignment horizontal="left"/>
    </xf>
    <xf numFmtId="1" fontId="34" fillId="0" borderId="6" xfId="0" applyNumberFormat="1" applyFont="1" applyBorder="1" applyAlignment="1">
      <alignment horizontal="center" vertical="center" wrapText="1"/>
    </xf>
    <xf numFmtId="0" fontId="32" fillId="0" borderId="6" xfId="0" applyFont="1" applyBorder="1" applyAlignment="1">
      <alignment horizontal="left" vertical="center" wrapText="1"/>
    </xf>
    <xf numFmtId="165" fontId="32" fillId="0" borderId="6" xfId="2" applyNumberFormat="1" applyFont="1" applyFill="1" applyBorder="1" applyAlignment="1">
      <alignment horizontal="center" vertical="center" wrapText="1"/>
    </xf>
    <xf numFmtId="0" fontId="35" fillId="0" borderId="0" xfId="0" applyFont="1" applyAlignment="1">
      <alignment horizontal="center"/>
    </xf>
    <xf numFmtId="0" fontId="32" fillId="0" borderId="33" xfId="0" applyFont="1" applyBorder="1" applyAlignment="1">
      <alignment horizontal="left" vertical="center" wrapText="1"/>
    </xf>
    <xf numFmtId="165" fontId="32" fillId="0" borderId="6" xfId="2" applyNumberFormat="1" applyFont="1" applyBorder="1" applyAlignment="1">
      <alignment horizontal="center" vertical="center" wrapText="1"/>
    </xf>
    <xf numFmtId="0" fontId="32" fillId="0" borderId="0" xfId="0" applyFont="1" applyAlignment="1">
      <alignment horizontal="center" vertical="center" wrapText="1"/>
    </xf>
    <xf numFmtId="165" fontId="33" fillId="0" borderId="60" xfId="2" applyNumberFormat="1" applyFont="1" applyBorder="1" applyAlignment="1">
      <alignment horizontal="center" vertical="center" wrapText="1"/>
    </xf>
    <xf numFmtId="0" fontId="33" fillId="0" borderId="0" xfId="0" applyFont="1"/>
    <xf numFmtId="6" fontId="6" fillId="0" borderId="49" xfId="8" applyNumberFormat="1" applyBorder="1" applyAlignment="1">
      <alignment horizontal="left" wrapText="1"/>
    </xf>
    <xf numFmtId="0" fontId="11" fillId="0" borderId="27" xfId="0" applyFont="1" applyBorder="1" applyAlignment="1">
      <alignment horizontal="center"/>
    </xf>
    <xf numFmtId="0" fontId="37" fillId="2" borderId="4" xfId="3" applyFont="1" applyFill="1" applyBorder="1" applyAlignment="1">
      <alignment wrapText="1"/>
    </xf>
    <xf numFmtId="10" fontId="6" fillId="0" borderId="0" xfId="0" applyNumberFormat="1" applyFont="1"/>
    <xf numFmtId="0" fontId="39" fillId="0" borderId="0" xfId="8" applyFont="1"/>
    <xf numFmtId="0" fontId="9" fillId="3" borderId="46" xfId="8" applyFont="1" applyFill="1" applyBorder="1" applyAlignment="1">
      <alignment horizontal="left"/>
    </xf>
    <xf numFmtId="0" fontId="9" fillId="3" borderId="10" xfId="8" applyFont="1" applyFill="1" applyBorder="1" applyAlignment="1">
      <alignment horizontal="left"/>
    </xf>
    <xf numFmtId="0" fontId="9" fillId="0" borderId="46" xfId="8" applyFont="1" applyBorder="1" applyAlignment="1">
      <alignment horizontal="left"/>
    </xf>
    <xf numFmtId="0" fontId="9" fillId="0" borderId="10" xfId="8" applyFont="1" applyBorder="1" applyAlignment="1">
      <alignment horizontal="left"/>
    </xf>
    <xf numFmtId="0" fontId="9" fillId="0" borderId="48" xfId="8" applyFont="1" applyBorder="1" applyAlignment="1">
      <alignment horizontal="left"/>
    </xf>
    <xf numFmtId="0" fontId="6" fillId="0" borderId="18" xfId="0" applyFont="1" applyBorder="1"/>
    <xf numFmtId="0" fontId="6" fillId="0" borderId="0" xfId="8" applyAlignment="1">
      <alignment horizontal="left"/>
    </xf>
    <xf numFmtId="0" fontId="6" fillId="3" borderId="40" xfId="8" applyFill="1" applyBorder="1" applyAlignment="1">
      <alignment horizontal="left" wrapText="1"/>
    </xf>
    <xf numFmtId="10" fontId="6" fillId="0" borderId="49" xfId="8" applyNumberFormat="1" applyBorder="1" applyAlignment="1">
      <alignment horizontal="left" wrapText="1"/>
    </xf>
    <xf numFmtId="0" fontId="6" fillId="3" borderId="17" xfId="8" applyFill="1" applyBorder="1" applyAlignment="1">
      <alignment horizontal="left" wrapText="1"/>
    </xf>
    <xf numFmtId="0" fontId="9" fillId="0" borderId="0" xfId="8" applyFont="1" applyAlignment="1">
      <alignment wrapText="1"/>
    </xf>
    <xf numFmtId="0" fontId="40" fillId="0" borderId="0" xfId="8" applyFont="1" applyAlignment="1">
      <alignment vertical="center"/>
    </xf>
    <xf numFmtId="43" fontId="6" fillId="0" borderId="22" xfId="1" applyFont="1" applyFill="1" applyBorder="1"/>
    <xf numFmtId="164" fontId="6" fillId="0" borderId="18" xfId="1" applyNumberFormat="1" applyFont="1" applyFill="1" applyBorder="1"/>
    <xf numFmtId="0" fontId="21" fillId="3" borderId="4" xfId="0" applyFont="1" applyFill="1" applyBorder="1" applyAlignment="1">
      <alignment horizontal="left" vertical="center" wrapText="1"/>
    </xf>
    <xf numFmtId="0" fontId="11" fillId="0" borderId="18" xfId="0" quotePrefix="1" applyFont="1" applyBorder="1"/>
    <xf numFmtId="0" fontId="18" fillId="0" borderId="22" xfId="0" quotePrefix="1" applyFont="1" applyBorder="1" applyAlignment="1">
      <alignment horizontal="center"/>
    </xf>
    <xf numFmtId="0" fontId="6" fillId="0" borderId="10" xfId="8" applyBorder="1" applyAlignment="1">
      <alignment horizontal="left"/>
    </xf>
    <xf numFmtId="49" fontId="11" fillId="0" borderId="59" xfId="1" applyNumberFormat="1" applyFont="1" applyFill="1" applyBorder="1"/>
    <xf numFmtId="0" fontId="11" fillId="0" borderId="31" xfId="0" applyFont="1" applyBorder="1"/>
    <xf numFmtId="0" fontId="11" fillId="0" borderId="26" xfId="0" applyFont="1" applyBorder="1"/>
    <xf numFmtId="164" fontId="25" fillId="0" borderId="45" xfId="1" applyNumberFormat="1" applyFont="1" applyFill="1" applyBorder="1"/>
    <xf numFmtId="49" fontId="11" fillId="0" borderId="31" xfId="1" applyNumberFormat="1" applyFont="1" applyFill="1" applyBorder="1"/>
    <xf numFmtId="49" fontId="11" fillId="0" borderId="45" xfId="1" applyNumberFormat="1" applyFont="1" applyFill="1" applyBorder="1"/>
    <xf numFmtId="49" fontId="11" fillId="0" borderId="5" xfId="1" applyNumberFormat="1" applyFont="1" applyFill="1" applyBorder="1"/>
    <xf numFmtId="49" fontId="11" fillId="0" borderId="54" xfId="1" applyNumberFormat="1" applyFont="1" applyFill="1" applyBorder="1"/>
    <xf numFmtId="0" fontId="38" fillId="2" borderId="4" xfId="3" applyFont="1" applyFill="1" applyBorder="1" applyAlignment="1">
      <alignment horizontal="center" wrapText="1"/>
    </xf>
    <xf numFmtId="6" fontId="23" fillId="0" borderId="27" xfId="3" applyNumberFormat="1" applyBorder="1" applyAlignment="1">
      <alignment horizontal="center"/>
    </xf>
    <xf numFmtId="6" fontId="23" fillId="0" borderId="28" xfId="3" applyNumberFormat="1" applyBorder="1" applyAlignment="1">
      <alignment horizontal="center"/>
    </xf>
    <xf numFmtId="6" fontId="23" fillId="0" borderId="29" xfId="3" applyNumberFormat="1" applyBorder="1" applyAlignment="1">
      <alignment horizontal="center"/>
    </xf>
    <xf numFmtId="164" fontId="9" fillId="0" borderId="0" xfId="1" applyNumberFormat="1" applyFont="1"/>
    <xf numFmtId="0" fontId="9" fillId="0" borderId="48" xfId="8" applyFont="1" applyBorder="1" applyAlignment="1">
      <alignment vertical="center"/>
    </xf>
    <xf numFmtId="0" fontId="13" fillId="0" borderId="0" xfId="8" applyFont="1" applyAlignment="1">
      <alignment vertical="center"/>
    </xf>
    <xf numFmtId="0" fontId="6" fillId="0" borderId="0" xfId="8" applyAlignment="1">
      <alignment vertical="center"/>
    </xf>
    <xf numFmtId="0" fontId="0" fillId="0" borderId="0" xfId="0" applyAlignment="1">
      <alignment vertical="center"/>
    </xf>
    <xf numFmtId="10" fontId="6" fillId="0" borderId="47" xfId="8" applyNumberFormat="1" applyBorder="1" applyAlignment="1">
      <alignment horizontal="left" wrapText="1"/>
    </xf>
    <xf numFmtId="0" fontId="0" fillId="0" borderId="49" xfId="0" applyBorder="1" applyAlignment="1">
      <alignment wrapText="1"/>
    </xf>
    <xf numFmtId="6" fontId="0" fillId="0" borderId="49" xfId="0" applyNumberFormat="1" applyBorder="1" applyAlignment="1">
      <alignment horizontal="left" wrapText="1"/>
    </xf>
    <xf numFmtId="0" fontId="6" fillId="0" borderId="35" xfId="8" applyBorder="1" applyAlignment="1">
      <alignment horizontal="left" wrapText="1"/>
    </xf>
    <xf numFmtId="0" fontId="6" fillId="0" borderId="49" xfId="0" applyFont="1" applyBorder="1" applyAlignment="1">
      <alignment vertical="center" wrapText="1"/>
    </xf>
    <xf numFmtId="0" fontId="6" fillId="3" borderId="47" xfId="8" applyFill="1" applyBorder="1" applyAlignment="1">
      <alignment horizontal="left" wrapText="1"/>
    </xf>
    <xf numFmtId="6" fontId="0" fillId="0" borderId="35" xfId="0" applyNumberFormat="1" applyBorder="1" applyAlignment="1">
      <alignment wrapText="1"/>
    </xf>
    <xf numFmtId="164" fontId="9" fillId="0" borderId="0" xfId="1" applyNumberFormat="1" applyFont="1" applyAlignment="1">
      <alignment horizontal="center"/>
    </xf>
    <xf numFmtId="164" fontId="26" fillId="0" borderId="0" xfId="1" applyNumberFormat="1" applyFont="1" applyFill="1" applyBorder="1"/>
    <xf numFmtId="164" fontId="25" fillId="0" borderId="18" xfId="1" applyNumberFormat="1" applyFont="1" applyFill="1" applyBorder="1"/>
    <xf numFmtId="6" fontId="24" fillId="0" borderId="30" xfId="3" applyNumberFormat="1" applyFont="1" applyBorder="1"/>
    <xf numFmtId="6" fontId="24" fillId="0" borderId="55" xfId="3" applyNumberFormat="1" applyFont="1" applyBorder="1"/>
    <xf numFmtId="6" fontId="1" fillId="0" borderId="27" xfId="3" applyNumberFormat="1" applyFont="1" applyBorder="1"/>
    <xf numFmtId="6" fontId="1" fillId="0" borderId="28" xfId="3" applyNumberFormat="1" applyFont="1" applyBorder="1"/>
    <xf numFmtId="6" fontId="1" fillId="0" borderId="29" xfId="3" applyNumberFormat="1" applyFont="1" applyBorder="1"/>
    <xf numFmtId="6" fontId="24" fillId="0" borderId="61" xfId="3" applyNumberFormat="1" applyFont="1" applyBorder="1"/>
    <xf numFmtId="44" fontId="0" fillId="0" borderId="0" xfId="0" applyNumberFormat="1"/>
    <xf numFmtId="166" fontId="1" fillId="0" borderId="28" xfId="4" applyNumberFormat="1" applyFont="1" applyFill="1" applyBorder="1"/>
    <xf numFmtId="166" fontId="1" fillId="0" borderId="29" xfId="4" applyNumberFormat="1" applyFont="1" applyFill="1" applyBorder="1"/>
    <xf numFmtId="0" fontId="1" fillId="0" borderId="0" xfId="0" applyFont="1"/>
    <xf numFmtId="165" fontId="1" fillId="0" borderId="27" xfId="2" applyNumberFormat="1" applyFont="1" applyFill="1" applyBorder="1"/>
    <xf numFmtId="165" fontId="1" fillId="0" borderId="28" xfId="2" applyNumberFormat="1" applyFont="1" applyFill="1" applyBorder="1"/>
    <xf numFmtId="165" fontId="1" fillId="0" borderId="29" xfId="2" applyNumberFormat="1" applyFont="1" applyFill="1" applyBorder="1"/>
    <xf numFmtId="166" fontId="1" fillId="0" borderId="37" xfId="4" applyNumberFormat="1" applyFont="1" applyFill="1" applyBorder="1"/>
    <xf numFmtId="166" fontId="1" fillId="0" borderId="27" xfId="4" applyNumberFormat="1" applyFont="1" applyFill="1" applyBorder="1"/>
    <xf numFmtId="166" fontId="1" fillId="0" borderId="1" xfId="4" applyNumberFormat="1" applyFont="1" applyFill="1" applyBorder="1"/>
    <xf numFmtId="166" fontId="1" fillId="0" borderId="12" xfId="4" applyNumberFormat="1" applyFont="1" applyFill="1" applyBorder="1"/>
    <xf numFmtId="0" fontId="24" fillId="4" borderId="4" xfId="3" applyFont="1" applyFill="1" applyBorder="1" applyAlignment="1">
      <alignment horizontal="center" wrapText="1"/>
    </xf>
    <xf numFmtId="0" fontId="39" fillId="0" borderId="0" xfId="0" applyFont="1" applyAlignment="1">
      <alignment horizontal="center"/>
    </xf>
    <xf numFmtId="10" fontId="0" fillId="0" borderId="0" xfId="4" applyNumberFormat="1" applyFont="1"/>
    <xf numFmtId="0" fontId="9" fillId="0" borderId="18" xfId="0" applyFont="1" applyBorder="1" applyAlignment="1">
      <alignment horizontal="center"/>
    </xf>
    <xf numFmtId="49" fontId="6" fillId="0" borderId="48" xfId="8" applyNumberFormat="1" applyBorder="1" applyAlignment="1">
      <alignment horizontal="left" vertical="top" wrapText="1"/>
    </xf>
    <xf numFmtId="49" fontId="6" fillId="0" borderId="49" xfId="8" applyNumberFormat="1" applyBorder="1" applyAlignment="1">
      <alignment horizontal="left" vertical="top" wrapText="1"/>
    </xf>
    <xf numFmtId="0" fontId="9" fillId="3" borderId="46" xfId="8" applyFont="1" applyFill="1" applyBorder="1" applyAlignment="1">
      <alignment horizontal="center"/>
    </xf>
    <xf numFmtId="0" fontId="9" fillId="3" borderId="47" xfId="8" applyFont="1" applyFill="1" applyBorder="1" applyAlignment="1">
      <alignment horizontal="center"/>
    </xf>
    <xf numFmtId="166" fontId="6" fillId="0" borderId="48" xfId="8" applyNumberFormat="1" applyBorder="1" applyAlignment="1">
      <alignment horizontal="center"/>
    </xf>
    <xf numFmtId="166" fontId="6" fillId="0" borderId="49" xfId="8" applyNumberFormat="1" applyBorder="1" applyAlignment="1">
      <alignment horizontal="center"/>
    </xf>
    <xf numFmtId="6" fontId="6" fillId="0" borderId="50" xfId="8" applyNumberFormat="1" applyBorder="1" applyAlignment="1">
      <alignment horizontal="left" wrapText="1"/>
    </xf>
    <xf numFmtId="6" fontId="6" fillId="0" borderId="35" xfId="8" applyNumberFormat="1" applyBorder="1" applyAlignment="1">
      <alignment horizontal="left" wrapText="1"/>
    </xf>
    <xf numFmtId="0" fontId="6" fillId="0" borderId="48" xfId="8" applyBorder="1" applyAlignment="1">
      <alignment horizontal="left" wrapText="1"/>
    </xf>
    <xf numFmtId="0" fontId="6" fillId="0" borderId="49" xfId="8" applyBorder="1" applyAlignment="1">
      <alignment horizontal="left" wrapText="1"/>
    </xf>
    <xf numFmtId="6" fontId="6" fillId="0" borderId="48" xfId="8" applyNumberFormat="1" applyBorder="1" applyAlignment="1">
      <alignment horizontal="left" wrapText="1"/>
    </xf>
    <xf numFmtId="6" fontId="6" fillId="0" borderId="49" xfId="8" applyNumberFormat="1" applyBorder="1" applyAlignment="1">
      <alignment horizontal="left" wrapText="1"/>
    </xf>
    <xf numFmtId="9" fontId="6" fillId="0" borderId="46" xfId="8" applyNumberFormat="1" applyBorder="1" applyAlignment="1">
      <alignment horizontal="center" wrapText="1"/>
    </xf>
    <xf numFmtId="9" fontId="6" fillId="0" borderId="47" xfId="8" applyNumberFormat="1" applyBorder="1" applyAlignment="1">
      <alignment horizontal="center" wrapText="1"/>
    </xf>
    <xf numFmtId="166" fontId="6" fillId="0" borderId="46" xfId="8" applyNumberFormat="1" applyBorder="1" applyAlignment="1">
      <alignment horizontal="center" vertical="center" wrapText="1"/>
    </xf>
    <xf numFmtId="166" fontId="6" fillId="0" borderId="47" xfId="8" applyNumberFormat="1" applyBorder="1" applyAlignment="1">
      <alignment horizontal="center" vertical="center" wrapText="1"/>
    </xf>
    <xf numFmtId="9" fontId="6" fillId="0" borderId="48" xfId="8" applyNumberFormat="1" applyBorder="1" applyAlignment="1">
      <alignment horizontal="left" wrapText="1"/>
    </xf>
    <xf numFmtId="9" fontId="6" fillId="0" borderId="49" xfId="8" applyNumberFormat="1" applyBorder="1" applyAlignment="1">
      <alignment horizontal="left" wrapText="1"/>
    </xf>
    <xf numFmtId="10" fontId="6" fillId="0" borderId="48" xfId="8" applyNumberFormat="1" applyBorder="1" applyAlignment="1">
      <alignment horizontal="center" wrapText="1"/>
    </xf>
    <xf numFmtId="10" fontId="6" fillId="0" borderId="49" xfId="8" applyNumberFormat="1" applyBorder="1" applyAlignment="1">
      <alignment horizontal="center" wrapText="1"/>
    </xf>
    <xf numFmtId="6" fontId="6" fillId="0" borderId="48" xfId="8" applyNumberFormat="1" applyBorder="1" applyAlignment="1">
      <alignment horizontal="center" wrapText="1"/>
    </xf>
    <xf numFmtId="6" fontId="6" fillId="0" borderId="49" xfId="8" applyNumberFormat="1" applyBorder="1" applyAlignment="1">
      <alignment horizontal="center" wrapText="1"/>
    </xf>
    <xf numFmtId="49" fontId="6" fillId="0" borderId="38" xfId="8" applyNumberFormat="1" applyBorder="1" applyAlignment="1">
      <alignment horizontal="center" vertical="center" wrapText="1"/>
    </xf>
    <xf numFmtId="49" fontId="6" fillId="0" borderId="40" xfId="8" applyNumberFormat="1" applyBorder="1" applyAlignment="1">
      <alignment horizontal="center" vertical="center" wrapText="1"/>
    </xf>
    <xf numFmtId="49" fontId="6" fillId="0" borderId="50" xfId="8" applyNumberFormat="1" applyBorder="1" applyAlignment="1">
      <alignment horizontal="center"/>
    </xf>
    <xf numFmtId="49" fontId="6" fillId="0" borderId="35" xfId="8" applyNumberFormat="1" applyBorder="1" applyAlignment="1">
      <alignment horizontal="center"/>
    </xf>
    <xf numFmtId="49" fontId="6" fillId="0" borderId="46" xfId="8" applyNumberFormat="1" applyBorder="1" applyAlignment="1">
      <alignment horizontal="center" vertical="center" wrapText="1"/>
    </xf>
    <xf numFmtId="49" fontId="6" fillId="0" borderId="47" xfId="8" applyNumberFormat="1" applyBorder="1" applyAlignment="1">
      <alignment horizontal="center" vertical="center" wrapText="1"/>
    </xf>
    <xf numFmtId="49" fontId="6" fillId="0" borderId="38" xfId="8" applyNumberFormat="1" applyBorder="1" applyAlignment="1">
      <alignment horizontal="left" wrapText="1"/>
    </xf>
    <xf numFmtId="49" fontId="6" fillId="0" borderId="40" xfId="8" applyNumberFormat="1" applyBorder="1" applyAlignment="1">
      <alignment horizontal="left" wrapText="1"/>
    </xf>
    <xf numFmtId="166" fontId="6" fillId="0" borderId="46" xfId="8" applyNumberFormat="1" applyBorder="1" applyAlignment="1">
      <alignment horizontal="center" wrapText="1"/>
    </xf>
    <xf numFmtId="166" fontId="6" fillId="0" borderId="47" xfId="8" applyNumberFormat="1" applyBorder="1" applyAlignment="1">
      <alignment horizontal="center" wrapText="1"/>
    </xf>
    <xf numFmtId="49" fontId="6" fillId="0" borderId="48" xfId="8" applyNumberFormat="1" applyBorder="1" applyAlignment="1">
      <alignment horizontal="left" wrapText="1"/>
    </xf>
    <xf numFmtId="49" fontId="6" fillId="0" borderId="49" xfId="8" applyNumberFormat="1" applyBorder="1" applyAlignment="1">
      <alignment horizontal="left" wrapText="1"/>
    </xf>
    <xf numFmtId="49" fontId="9" fillId="2" borderId="38" xfId="8" applyNumberFormat="1" applyFont="1" applyFill="1" applyBorder="1" applyAlignment="1">
      <alignment horizontal="center" vertical="center" wrapText="1"/>
    </xf>
    <xf numFmtId="49" fontId="9" fillId="2" borderId="40" xfId="8" applyNumberFormat="1" applyFont="1" applyFill="1" applyBorder="1" applyAlignment="1">
      <alignment horizontal="center" vertical="center" wrapText="1"/>
    </xf>
    <xf numFmtId="49" fontId="6" fillId="0" borderId="0" xfId="0" applyNumberFormat="1" applyFont="1" applyAlignment="1">
      <alignment horizontal="left" wrapText="1"/>
    </xf>
    <xf numFmtId="0" fontId="0" fillId="0" borderId="0" xfId="0" applyAlignment="1">
      <alignment horizontal="left" wrapText="1"/>
    </xf>
    <xf numFmtId="0" fontId="9" fillId="3" borderId="46" xfId="0" applyFont="1" applyFill="1" applyBorder="1" applyAlignment="1">
      <alignment horizontal="center"/>
    </xf>
    <xf numFmtId="0" fontId="9" fillId="3" borderId="47" xfId="0" applyFont="1" applyFill="1" applyBorder="1" applyAlignment="1">
      <alignment horizontal="center"/>
    </xf>
    <xf numFmtId="49" fontId="6" fillId="0" borderId="46" xfId="0" applyNumberFormat="1" applyFont="1" applyBorder="1" applyAlignment="1">
      <alignment horizontal="left" vertical="top" wrapText="1"/>
    </xf>
    <xf numFmtId="49" fontId="6" fillId="0" borderId="47" xfId="0" applyNumberFormat="1" applyFont="1" applyBorder="1" applyAlignment="1">
      <alignment horizontal="left" vertical="top" wrapText="1"/>
    </xf>
    <xf numFmtId="49" fontId="0" fillId="0" borderId="0" xfId="0" applyNumberFormat="1" applyAlignment="1">
      <alignment horizontal="left" vertical="top" wrapText="1"/>
    </xf>
    <xf numFmtId="49" fontId="6" fillId="0" borderId="48" xfId="0" applyNumberFormat="1" applyFont="1" applyBorder="1" applyAlignment="1">
      <alignment horizontal="left" wrapText="1"/>
    </xf>
    <xf numFmtId="0" fontId="0" fillId="0" borderId="0" xfId="0"/>
    <xf numFmtId="0" fontId="0" fillId="0" borderId="49" xfId="0" applyBorder="1"/>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117</xdr:row>
      <xdr:rowOff>0</xdr:rowOff>
    </xdr:from>
    <xdr:to>
      <xdr:col>3</xdr:col>
      <xdr:colOff>0</xdr:colOff>
      <xdr:row>117</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R159"/>
  <sheetViews>
    <sheetView tabSelected="1" zoomScaleNormal="100" workbookViewId="0">
      <selection activeCell="B1" sqref="B1"/>
    </sheetView>
  </sheetViews>
  <sheetFormatPr defaultRowHeight="12.75" x14ac:dyDescent="0.2"/>
  <cols>
    <col min="1" max="1" width="1.140625" customWidth="1"/>
    <col min="2" max="2" width="48.28515625" customWidth="1"/>
    <col min="3" max="3" width="1.42578125" customWidth="1"/>
    <col min="4" max="4" width="1.140625" customWidth="1"/>
    <col min="5" max="5" width="16.5703125" bestFit="1" customWidth="1"/>
    <col min="6" max="6" width="3" customWidth="1"/>
    <col min="7" max="7" width="14.5703125" style="24" bestFit="1" customWidth="1"/>
    <col min="8" max="8" width="3" style="188" bestFit="1" customWidth="1"/>
    <col min="9" max="9" width="2" style="188" customWidth="1"/>
    <col min="10" max="10" width="14.5703125" style="158" customWidth="1"/>
    <col min="11" max="11" width="3.140625" style="158" customWidth="1"/>
    <col min="12" max="12" width="1.42578125" customWidth="1"/>
    <col min="13" max="13" width="12.28515625" style="188" hidden="1" customWidth="1"/>
    <col min="14" max="14" width="3" style="4" hidden="1" customWidth="1"/>
    <col min="15" max="15" width="8.5703125" style="158" hidden="1" customWidth="1"/>
    <col min="16" max="16" width="6.85546875" style="158" hidden="1" customWidth="1"/>
    <col min="17" max="17" width="12.28515625" hidden="1" customWidth="1"/>
    <col min="18" max="18" width="3" style="4" hidden="1" customWidth="1"/>
    <col min="19" max="19" width="0" hidden="1" customWidth="1"/>
  </cols>
  <sheetData>
    <row r="1" spans="2:18" ht="14.45" customHeight="1" x14ac:dyDescent="0.2">
      <c r="B1" s="22" t="s">
        <v>303</v>
      </c>
      <c r="C1" s="23"/>
      <c r="E1" s="458" t="s">
        <v>0</v>
      </c>
    </row>
    <row r="2" spans="2:18" ht="14.25" x14ac:dyDescent="0.2">
      <c r="B2" s="17" t="s">
        <v>302</v>
      </c>
      <c r="C2" s="27"/>
      <c r="E2" s="192">
        <v>45015</v>
      </c>
      <c r="M2" s="425"/>
    </row>
    <row r="3" spans="2:18" ht="6.75" customHeight="1" x14ac:dyDescent="0.2">
      <c r="B3" s="27"/>
      <c r="C3" s="27"/>
      <c r="J3" s="460"/>
      <c r="K3" s="460"/>
      <c r="O3" s="460"/>
      <c r="P3" s="460"/>
    </row>
    <row r="4" spans="2:18" ht="14.25" x14ac:dyDescent="0.2">
      <c r="B4" s="409" t="s">
        <v>1</v>
      </c>
      <c r="C4" s="25"/>
      <c r="E4" s="204" t="s">
        <v>2</v>
      </c>
      <c r="G4" s="204" t="s">
        <v>3</v>
      </c>
      <c r="J4" s="204" t="s">
        <v>4</v>
      </c>
      <c r="K4" s="204"/>
      <c r="M4" s="204"/>
      <c r="O4" s="204"/>
      <c r="P4" s="204"/>
      <c r="Q4" s="204"/>
    </row>
    <row r="5" spans="2:18" x14ac:dyDescent="0.2">
      <c r="B5" s="17" t="s">
        <v>5</v>
      </c>
      <c r="C5" s="6"/>
      <c r="E5" s="225">
        <v>12862113777</v>
      </c>
      <c r="G5" s="188"/>
      <c r="H5" s="4"/>
      <c r="I5" s="4"/>
    </row>
    <row r="6" spans="2:18" x14ac:dyDescent="0.2">
      <c r="B6" s="17" t="s">
        <v>6</v>
      </c>
      <c r="C6" s="6"/>
      <c r="E6" s="225">
        <v>1708398621</v>
      </c>
      <c r="G6" s="188"/>
      <c r="H6" s="4"/>
      <c r="I6" s="4"/>
    </row>
    <row r="7" spans="2:18" ht="5.25" customHeight="1" x14ac:dyDescent="0.2">
      <c r="B7" s="24"/>
      <c r="C7" s="25"/>
      <c r="F7" s="189"/>
      <c r="G7" s="188"/>
      <c r="H7" s="4"/>
      <c r="I7" s="4"/>
    </row>
    <row r="8" spans="2:18" ht="15" customHeight="1" x14ac:dyDescent="0.2">
      <c r="B8" s="5" t="s">
        <v>7</v>
      </c>
      <c r="C8" s="1"/>
      <c r="G8" s="188"/>
      <c r="H8" s="4"/>
      <c r="I8" s="4"/>
    </row>
    <row r="9" spans="2:18" ht="5.25" customHeight="1" x14ac:dyDescent="0.2">
      <c r="B9" s="90"/>
      <c r="C9" s="54"/>
      <c r="E9" s="41"/>
      <c r="F9" s="110"/>
      <c r="G9" s="41"/>
      <c r="H9" s="110"/>
      <c r="I9" s="108"/>
      <c r="J9" s="41"/>
      <c r="K9" s="391"/>
      <c r="L9" s="4"/>
      <c r="M9" s="41"/>
      <c r="N9" s="110"/>
      <c r="O9" s="41"/>
      <c r="P9" s="391"/>
      <c r="Q9" s="41"/>
      <c r="R9" s="110"/>
    </row>
    <row r="10" spans="2:18" x14ac:dyDescent="0.2">
      <c r="B10" s="56" t="s">
        <v>301</v>
      </c>
      <c r="C10" s="54"/>
      <c r="E10" s="42">
        <v>7167975</v>
      </c>
      <c r="F10" s="50" t="s">
        <v>8</v>
      </c>
      <c r="G10" s="42"/>
      <c r="H10" s="50"/>
      <c r="I10" s="414"/>
      <c r="J10" s="407"/>
      <c r="K10" s="304"/>
      <c r="L10" s="4"/>
      <c r="M10" s="42"/>
      <c r="N10" s="50"/>
      <c r="O10" s="407"/>
      <c r="P10" s="304"/>
      <c r="Q10" s="42"/>
      <c r="R10" s="50"/>
    </row>
    <row r="11" spans="2:18" x14ac:dyDescent="0.2">
      <c r="B11" s="91"/>
      <c r="C11" s="55"/>
      <c r="E11" s="45"/>
      <c r="F11" s="53"/>
      <c r="G11" s="45"/>
      <c r="H11" s="53"/>
      <c r="I11" s="415"/>
      <c r="J11" s="45"/>
      <c r="K11" s="306"/>
      <c r="L11" s="4"/>
      <c r="M11" s="45"/>
      <c r="N11" s="53"/>
      <c r="O11" s="45"/>
      <c r="P11" s="306"/>
      <c r="Q11" s="45"/>
      <c r="R11" s="53"/>
    </row>
    <row r="12" spans="2:18" ht="7.5" customHeight="1" x14ac:dyDescent="0.2">
      <c r="B12" s="16"/>
      <c r="C12" s="1"/>
      <c r="E12" s="3"/>
      <c r="F12" s="4"/>
      <c r="G12" s="3"/>
      <c r="H12" s="4"/>
      <c r="I12" s="4"/>
      <c r="K12" s="298"/>
      <c r="L12" s="4"/>
      <c r="M12" s="3"/>
      <c r="P12" s="298"/>
      <c r="Q12" s="3"/>
    </row>
    <row r="13" spans="2:18" x14ac:dyDescent="0.2">
      <c r="B13" s="5" t="s">
        <v>9</v>
      </c>
      <c r="C13" s="54"/>
      <c r="E13" s="48"/>
      <c r="F13" s="113"/>
      <c r="G13" s="48"/>
      <c r="H13" s="113"/>
      <c r="I13" s="416"/>
      <c r="J13" s="301"/>
      <c r="K13" s="308"/>
      <c r="L13" s="4"/>
      <c r="M13" s="48"/>
      <c r="N13" s="113"/>
      <c r="O13" s="301"/>
      <c r="P13" s="308"/>
      <c r="Q13" s="48"/>
      <c r="R13" s="113"/>
    </row>
    <row r="14" spans="2:18" ht="8.1" customHeight="1" x14ac:dyDescent="0.2">
      <c r="B14" s="58"/>
      <c r="C14" s="54"/>
      <c r="E14" s="44"/>
      <c r="F14" s="49"/>
      <c r="G14" s="44"/>
      <c r="H14" s="49"/>
      <c r="I14" s="9"/>
      <c r="J14" s="302"/>
      <c r="K14" s="304"/>
      <c r="L14" s="4"/>
      <c r="M14" s="44"/>
      <c r="N14" s="49"/>
      <c r="O14" s="302"/>
      <c r="P14" s="304"/>
      <c r="Q14" s="44"/>
      <c r="R14" s="49"/>
    </row>
    <row r="15" spans="2:18" x14ac:dyDescent="0.2">
      <c r="B15" s="58" t="s">
        <v>10</v>
      </c>
      <c r="C15" s="1"/>
      <c r="D15" s="40"/>
      <c r="E15" s="44">
        <v>-295830060</v>
      </c>
      <c r="F15" s="49" t="s">
        <v>8</v>
      </c>
      <c r="G15" s="44"/>
      <c r="H15" s="49"/>
      <c r="I15" s="9"/>
      <c r="J15" s="303"/>
      <c r="K15" s="321"/>
      <c r="L15" s="4"/>
      <c r="M15" s="44"/>
      <c r="N15" s="49"/>
      <c r="O15" s="303"/>
      <c r="P15" s="321"/>
      <c r="Q15" s="44"/>
      <c r="R15" s="49"/>
    </row>
    <row r="16" spans="2:18" x14ac:dyDescent="0.2">
      <c r="B16" s="58" t="s">
        <v>11</v>
      </c>
      <c r="C16" s="1"/>
      <c r="D16" s="40"/>
      <c r="E16" s="44">
        <v>305830060</v>
      </c>
      <c r="F16" s="49" t="s">
        <v>8</v>
      </c>
      <c r="G16" s="44"/>
      <c r="H16" s="49"/>
      <c r="I16" s="9"/>
      <c r="J16" s="303"/>
      <c r="K16" s="321"/>
      <c r="L16" s="4"/>
      <c r="M16" s="44"/>
      <c r="N16" s="49"/>
      <c r="O16" s="303"/>
      <c r="P16" s="321"/>
      <c r="Q16" s="44"/>
      <c r="R16" s="49"/>
    </row>
    <row r="17" spans="2:18" x14ac:dyDescent="0.2">
      <c r="B17" s="58" t="s">
        <v>12</v>
      </c>
      <c r="C17" s="47"/>
      <c r="D17" s="39"/>
      <c r="E17" s="44">
        <v>175384</v>
      </c>
      <c r="F17" s="50" t="s">
        <v>8</v>
      </c>
      <c r="G17" s="44"/>
      <c r="H17" s="50"/>
      <c r="I17" s="414"/>
      <c r="J17" s="303"/>
      <c r="K17" s="321"/>
      <c r="L17" s="4"/>
      <c r="M17" s="44"/>
      <c r="N17" s="50"/>
      <c r="O17" s="303"/>
      <c r="P17" s="321"/>
      <c r="Q17" s="44"/>
      <c r="R17" s="50"/>
    </row>
    <row r="18" spans="2:18" x14ac:dyDescent="0.2">
      <c r="B18" s="58" t="s">
        <v>13</v>
      </c>
      <c r="C18" s="47"/>
      <c r="D18" s="39"/>
      <c r="E18" s="44">
        <v>60000000</v>
      </c>
      <c r="F18" s="50" t="s">
        <v>8</v>
      </c>
      <c r="G18" s="44"/>
      <c r="H18" s="50"/>
      <c r="I18" s="414"/>
      <c r="J18" s="303"/>
      <c r="K18" s="321"/>
      <c r="L18" s="4"/>
      <c r="M18" s="44"/>
      <c r="N18" s="50"/>
      <c r="O18" s="303"/>
      <c r="P18" s="321"/>
      <c r="Q18" s="44"/>
      <c r="R18" s="50"/>
    </row>
    <row r="19" spans="2:18" x14ac:dyDescent="0.2">
      <c r="B19" s="58" t="s">
        <v>14</v>
      </c>
      <c r="C19" s="47"/>
      <c r="D19" s="39"/>
      <c r="E19" s="44">
        <v>10000000</v>
      </c>
      <c r="F19" s="50" t="s">
        <v>8</v>
      </c>
      <c r="G19" s="44"/>
      <c r="H19" s="50"/>
      <c r="I19" s="414"/>
      <c r="J19" s="303"/>
      <c r="K19" s="321"/>
      <c r="L19" s="4"/>
      <c r="M19" s="44"/>
      <c r="N19" s="50"/>
      <c r="O19" s="303"/>
      <c r="P19" s="321"/>
      <c r="Q19" s="44"/>
      <c r="R19" s="50"/>
    </row>
    <row r="20" spans="2:18" x14ac:dyDescent="0.2">
      <c r="B20" s="58" t="s">
        <v>15</v>
      </c>
      <c r="C20" s="47"/>
      <c r="D20" s="39"/>
      <c r="E20" s="44">
        <v>10000000</v>
      </c>
      <c r="F20" s="50" t="s">
        <v>8</v>
      </c>
      <c r="G20" s="44"/>
      <c r="H20" s="50"/>
      <c r="I20" s="414"/>
      <c r="J20" s="303"/>
      <c r="K20" s="321"/>
      <c r="L20" s="4"/>
      <c r="M20" s="44"/>
      <c r="N20" s="50"/>
      <c r="O20" s="303"/>
      <c r="P20" s="321"/>
      <c r="Q20" s="44"/>
      <c r="R20" s="50"/>
    </row>
    <row r="21" spans="2:18" x14ac:dyDescent="0.2">
      <c r="B21" s="58" t="s">
        <v>16</v>
      </c>
      <c r="C21" s="47"/>
      <c r="D21" s="39"/>
      <c r="E21" s="44">
        <v>2500000</v>
      </c>
      <c r="F21" s="50" t="s">
        <v>8</v>
      </c>
      <c r="G21" s="44"/>
      <c r="H21" s="50"/>
      <c r="I21" s="414"/>
      <c r="J21" s="303"/>
      <c r="K21" s="321"/>
      <c r="L21" s="4"/>
      <c r="M21" s="44"/>
      <c r="N21" s="50"/>
      <c r="O21" s="303"/>
      <c r="P21" s="321"/>
      <c r="Q21" s="44"/>
      <c r="R21" s="50"/>
    </row>
    <row r="22" spans="2:18" x14ac:dyDescent="0.2">
      <c r="B22" s="58" t="s">
        <v>17</v>
      </c>
      <c r="C22" s="47"/>
      <c r="D22" s="224"/>
      <c r="E22" s="44">
        <v>70000000</v>
      </c>
      <c r="F22" s="50" t="s">
        <v>8</v>
      </c>
      <c r="G22" s="44"/>
      <c r="H22" s="50"/>
      <c r="I22" s="414"/>
      <c r="J22" s="303"/>
      <c r="K22" s="321"/>
      <c r="L22" s="4"/>
      <c r="M22" s="44"/>
      <c r="N22" s="50"/>
      <c r="O22" s="303"/>
      <c r="P22" s="321"/>
      <c r="Q22" s="44"/>
      <c r="R22" s="50"/>
    </row>
    <row r="23" spans="2:18" x14ac:dyDescent="0.2">
      <c r="B23" s="58" t="s">
        <v>18</v>
      </c>
      <c r="C23" s="47"/>
      <c r="D23" s="224"/>
      <c r="E23" s="44">
        <v>20000000</v>
      </c>
      <c r="F23" s="50" t="s">
        <v>8</v>
      </c>
      <c r="G23" s="44"/>
      <c r="H23" s="50"/>
      <c r="I23" s="414"/>
      <c r="J23" s="303"/>
      <c r="K23" s="321"/>
      <c r="L23" s="4"/>
      <c r="M23" s="44"/>
      <c r="N23" s="50"/>
      <c r="O23" s="303"/>
      <c r="P23" s="321"/>
      <c r="Q23" s="44"/>
      <c r="R23" s="50"/>
    </row>
    <row r="24" spans="2:18" x14ac:dyDescent="0.2">
      <c r="B24" s="58" t="s">
        <v>19</v>
      </c>
      <c r="C24" s="47"/>
      <c r="D24" s="224"/>
      <c r="E24" s="44">
        <v>-1811043</v>
      </c>
      <c r="F24" s="50" t="s">
        <v>8</v>
      </c>
      <c r="G24" s="44"/>
      <c r="H24" s="50"/>
      <c r="I24" s="414"/>
      <c r="J24" s="303"/>
      <c r="K24" s="321"/>
      <c r="L24" s="4"/>
      <c r="M24" s="44"/>
      <c r="N24" s="50"/>
      <c r="O24" s="303"/>
      <c r="P24" s="321"/>
      <c r="Q24" s="44"/>
      <c r="R24" s="50"/>
    </row>
    <row r="25" spans="2:18" x14ac:dyDescent="0.2">
      <c r="B25" s="58" t="s">
        <v>20</v>
      </c>
      <c r="C25" s="47"/>
      <c r="D25" s="224"/>
      <c r="E25" s="44">
        <v>146153</v>
      </c>
      <c r="F25" s="50" t="s">
        <v>8</v>
      </c>
      <c r="G25" s="44"/>
      <c r="H25" s="50"/>
      <c r="I25" s="414"/>
      <c r="J25" s="303"/>
      <c r="K25" s="321"/>
      <c r="L25" s="4"/>
      <c r="M25" s="44"/>
      <c r="N25" s="50"/>
      <c r="O25" s="303"/>
      <c r="P25" s="321"/>
      <c r="Q25" s="44"/>
      <c r="R25" s="50"/>
    </row>
    <row r="26" spans="2:18" x14ac:dyDescent="0.2">
      <c r="B26" s="58" t="s">
        <v>21</v>
      </c>
      <c r="C26" s="47"/>
      <c r="E26" s="44">
        <v>10000000</v>
      </c>
      <c r="F26" s="50" t="s">
        <v>22</v>
      </c>
      <c r="G26" s="44"/>
      <c r="H26" s="50"/>
      <c r="I26" s="414"/>
      <c r="J26" s="303"/>
      <c r="K26" s="304"/>
      <c r="L26" s="4"/>
      <c r="M26" s="44"/>
      <c r="N26" s="50"/>
      <c r="O26" s="303"/>
      <c r="P26" s="304"/>
      <c r="Q26" s="44"/>
      <c r="R26" s="50"/>
    </row>
    <row r="27" spans="2:18" x14ac:dyDescent="0.2">
      <c r="B27" s="58" t="s">
        <v>23</v>
      </c>
      <c r="C27" s="47"/>
      <c r="D27" s="224"/>
      <c r="E27" s="44">
        <v>1000000</v>
      </c>
      <c r="F27" s="50" t="s">
        <v>22</v>
      </c>
      <c r="G27" s="44"/>
      <c r="H27" s="50"/>
      <c r="I27" s="414"/>
      <c r="J27" s="303"/>
      <c r="K27" s="321"/>
      <c r="L27" s="4"/>
      <c r="M27" s="44"/>
      <c r="N27" s="50"/>
      <c r="O27" s="303"/>
      <c r="P27" s="321"/>
      <c r="Q27" s="44"/>
      <c r="R27" s="50"/>
    </row>
    <row r="28" spans="2:18" x14ac:dyDescent="0.2">
      <c r="B28" s="58" t="s">
        <v>23</v>
      </c>
      <c r="C28" s="47"/>
      <c r="D28" s="224"/>
      <c r="E28" s="44">
        <v>200000</v>
      </c>
      <c r="F28" s="50" t="s">
        <v>8</v>
      </c>
      <c r="G28" s="44"/>
      <c r="H28" s="50"/>
      <c r="I28" s="414"/>
      <c r="J28" s="303"/>
      <c r="K28" s="321"/>
      <c r="L28" s="4"/>
      <c r="M28" s="44"/>
      <c r="N28" s="50"/>
      <c r="O28" s="303"/>
      <c r="P28" s="321"/>
      <c r="Q28" s="44"/>
      <c r="R28" s="50"/>
    </row>
    <row r="29" spans="2:18" x14ac:dyDescent="0.2">
      <c r="B29" s="58" t="s">
        <v>24</v>
      </c>
      <c r="C29" s="47"/>
      <c r="D29" s="224"/>
      <c r="E29" s="44">
        <v>6000000</v>
      </c>
      <c r="F29" s="50" t="s">
        <v>22</v>
      </c>
      <c r="G29" s="44"/>
      <c r="H29" s="50"/>
      <c r="I29" s="414"/>
      <c r="J29" s="303"/>
      <c r="K29" s="321"/>
      <c r="L29" s="4"/>
      <c r="M29" s="44"/>
      <c r="N29" s="50"/>
      <c r="O29" s="303"/>
      <c r="P29" s="321"/>
      <c r="Q29" s="44"/>
      <c r="R29" s="50"/>
    </row>
    <row r="30" spans="2:18" x14ac:dyDescent="0.2">
      <c r="B30" s="58" t="s">
        <v>25</v>
      </c>
      <c r="C30" s="47"/>
      <c r="D30" s="224"/>
      <c r="E30" s="44">
        <v>1000000</v>
      </c>
      <c r="F30" s="50" t="s">
        <v>22</v>
      </c>
      <c r="G30" s="44"/>
      <c r="H30" s="50"/>
      <c r="I30" s="414"/>
      <c r="J30" s="303"/>
      <c r="K30" s="321"/>
      <c r="L30" s="4"/>
      <c r="M30" s="44"/>
      <c r="N30" s="50"/>
      <c r="O30" s="303"/>
      <c r="P30" s="321"/>
      <c r="Q30" s="44"/>
      <c r="R30" s="50"/>
    </row>
    <row r="31" spans="2:18" x14ac:dyDescent="0.2">
      <c r="B31" s="58" t="s">
        <v>26</v>
      </c>
      <c r="C31" s="47"/>
      <c r="D31" s="224"/>
      <c r="E31" s="44">
        <v>3000000</v>
      </c>
      <c r="F31" s="50" t="s">
        <v>22</v>
      </c>
      <c r="G31" s="44"/>
      <c r="H31" s="50"/>
      <c r="I31" s="414"/>
      <c r="J31" s="303"/>
      <c r="K31" s="321"/>
      <c r="L31" s="4"/>
      <c r="M31" s="44"/>
      <c r="N31" s="50"/>
      <c r="O31" s="303"/>
      <c r="P31" s="321"/>
      <c r="Q31" s="44"/>
      <c r="R31" s="50"/>
    </row>
    <row r="32" spans="2:18" x14ac:dyDescent="0.2">
      <c r="B32" s="58" t="s">
        <v>27</v>
      </c>
      <c r="C32" s="47"/>
      <c r="D32" s="224"/>
      <c r="E32" s="44">
        <v>2000000</v>
      </c>
      <c r="F32" s="50" t="s">
        <v>22</v>
      </c>
      <c r="G32" s="44"/>
      <c r="H32" s="50"/>
      <c r="I32" s="414"/>
      <c r="J32" s="303"/>
      <c r="K32" s="321"/>
      <c r="L32" s="4"/>
      <c r="M32" s="44"/>
      <c r="N32" s="50"/>
      <c r="O32" s="303"/>
      <c r="P32" s="321"/>
      <c r="Q32" s="44"/>
      <c r="R32" s="50"/>
    </row>
    <row r="33" spans="2:18" x14ac:dyDescent="0.2">
      <c r="B33" s="58" t="s">
        <v>28</v>
      </c>
      <c r="C33" s="47"/>
      <c r="D33" s="40"/>
      <c r="E33" s="44">
        <v>1000000</v>
      </c>
      <c r="F33" s="50" t="s">
        <v>8</v>
      </c>
      <c r="G33" s="44"/>
      <c r="H33" s="50"/>
      <c r="I33" s="414"/>
      <c r="J33" s="303"/>
      <c r="K33" s="304"/>
      <c r="L33" s="4"/>
      <c r="M33" s="44"/>
      <c r="N33" s="50"/>
      <c r="O33" s="303"/>
      <c r="P33" s="304"/>
      <c r="Q33" s="44"/>
      <c r="R33" s="50"/>
    </row>
    <row r="34" spans="2:18" ht="12.75" customHeight="1" x14ac:dyDescent="0.2">
      <c r="B34" s="46" t="s">
        <v>29</v>
      </c>
      <c r="C34" s="1"/>
      <c r="D34" s="40"/>
      <c r="E34" s="316">
        <v>575000</v>
      </c>
      <c r="F34" s="111" t="s">
        <v>8</v>
      </c>
      <c r="G34" s="316"/>
      <c r="H34" s="111"/>
      <c r="I34" s="417"/>
      <c r="J34" s="303"/>
      <c r="K34" s="304"/>
      <c r="L34" s="52"/>
      <c r="M34" s="316"/>
      <c r="N34" s="111"/>
      <c r="O34" s="303"/>
      <c r="P34" s="304"/>
      <c r="Q34" s="316"/>
      <c r="R34" s="111"/>
    </row>
    <row r="35" spans="2:18" x14ac:dyDescent="0.2">
      <c r="B35" s="58" t="s">
        <v>30</v>
      </c>
      <c r="C35" s="6"/>
      <c r="D35" s="40"/>
      <c r="E35" s="44">
        <v>20000000</v>
      </c>
      <c r="F35" s="49" t="s">
        <v>22</v>
      </c>
      <c r="G35" s="44"/>
      <c r="H35" s="49"/>
      <c r="I35" s="9"/>
      <c r="J35" s="303"/>
      <c r="K35" s="304"/>
      <c r="L35" s="4"/>
      <c r="M35" s="44"/>
      <c r="N35" s="49"/>
      <c r="O35" s="303"/>
      <c r="P35" s="304"/>
      <c r="Q35" s="44"/>
      <c r="R35" s="49"/>
    </row>
    <row r="36" spans="2:18" x14ac:dyDescent="0.2">
      <c r="B36" s="58" t="s">
        <v>31</v>
      </c>
      <c r="C36" s="6"/>
      <c r="D36" s="40"/>
      <c r="E36" s="44">
        <v>10000000</v>
      </c>
      <c r="F36" s="49" t="s">
        <v>22</v>
      </c>
      <c r="G36" s="44"/>
      <c r="H36" s="49"/>
      <c r="I36" s="9"/>
      <c r="J36" s="303"/>
      <c r="K36" s="304"/>
      <c r="L36" s="4"/>
      <c r="M36" s="44"/>
      <c r="N36" s="49"/>
      <c r="O36" s="303"/>
      <c r="P36" s="304"/>
      <c r="Q36" s="44"/>
      <c r="R36" s="49"/>
    </row>
    <row r="37" spans="2:18" x14ac:dyDescent="0.2">
      <c r="B37" s="322" t="s">
        <v>32</v>
      </c>
      <c r="C37" s="6"/>
      <c r="E37" s="293">
        <v>1000000</v>
      </c>
      <c r="F37" s="292" t="s">
        <v>8</v>
      </c>
      <c r="G37" s="293"/>
      <c r="H37" s="292"/>
      <c r="I37" s="4"/>
      <c r="J37" s="320"/>
      <c r="K37" s="321"/>
      <c r="L37" s="4"/>
      <c r="M37" s="293"/>
      <c r="N37" s="292"/>
      <c r="O37" s="320"/>
      <c r="P37" s="321"/>
      <c r="Q37" s="293"/>
      <c r="R37" s="292"/>
    </row>
    <row r="38" spans="2:18" x14ac:dyDescent="0.2">
      <c r="B38" s="322" t="s">
        <v>33</v>
      </c>
      <c r="C38" s="6"/>
      <c r="E38" s="293">
        <v>7800000</v>
      </c>
      <c r="F38" s="292" t="s">
        <v>22</v>
      </c>
      <c r="G38" s="293"/>
      <c r="H38" s="292"/>
      <c r="I38" s="4"/>
      <c r="J38" s="320"/>
      <c r="K38" s="321"/>
      <c r="L38" s="4"/>
      <c r="M38" s="293"/>
      <c r="N38" s="292"/>
      <c r="O38" s="320"/>
      <c r="P38" s="321"/>
      <c r="Q38" s="293"/>
      <c r="R38" s="292"/>
    </row>
    <row r="39" spans="2:18" ht="4.5" customHeight="1" x14ac:dyDescent="0.2">
      <c r="B39" s="59"/>
      <c r="C39" s="57"/>
      <c r="E39" s="45"/>
      <c r="F39" s="53"/>
      <c r="G39" s="45"/>
      <c r="H39" s="53"/>
      <c r="I39" s="415"/>
      <c r="J39" s="305"/>
      <c r="K39" s="306"/>
      <c r="L39" s="4"/>
      <c r="M39" s="45"/>
      <c r="N39" s="53"/>
      <c r="O39" s="305"/>
      <c r="P39" s="306"/>
      <c r="Q39" s="45"/>
      <c r="R39" s="53"/>
    </row>
    <row r="40" spans="2:18" x14ac:dyDescent="0.2">
      <c r="B40" s="67" t="s">
        <v>34</v>
      </c>
      <c r="C40" s="1"/>
      <c r="E40" s="51">
        <f>SUM(E10:E38)</f>
        <v>251753469</v>
      </c>
      <c r="F40" s="109"/>
      <c r="G40" s="51">
        <f>SUM(G10:G36)</f>
        <v>0</v>
      </c>
      <c r="H40" s="109"/>
      <c r="I40" s="4"/>
      <c r="J40" s="298"/>
      <c r="K40" s="298"/>
      <c r="L40" s="4"/>
      <c r="M40" s="51"/>
      <c r="N40" s="109"/>
      <c r="O40" s="298"/>
      <c r="P40" s="298"/>
      <c r="Q40" s="51"/>
      <c r="R40" s="109"/>
    </row>
    <row r="41" spans="2:18" ht="6" customHeight="1" x14ac:dyDescent="0.2">
      <c r="B41" s="7"/>
      <c r="C41" s="1"/>
      <c r="E41" s="3"/>
      <c r="F41" s="4"/>
      <c r="G41" s="3"/>
      <c r="H41" s="4"/>
      <c r="I41" s="4"/>
      <c r="J41" s="298"/>
      <c r="K41" s="298"/>
      <c r="L41" s="4"/>
      <c r="M41" s="3"/>
      <c r="O41" s="298"/>
      <c r="P41" s="298"/>
      <c r="Q41" s="3"/>
    </row>
    <row r="42" spans="2:18" x14ac:dyDescent="0.2">
      <c r="B42" s="5" t="s">
        <v>35</v>
      </c>
      <c r="C42" s="1"/>
      <c r="E42" s="26"/>
      <c r="F42" s="52"/>
      <c r="G42" s="26"/>
      <c r="H42" s="52"/>
      <c r="I42" s="52"/>
      <c r="J42" s="298"/>
      <c r="K42" s="298"/>
      <c r="L42" s="52"/>
      <c r="M42" s="26"/>
      <c r="N42" s="52"/>
      <c r="O42" s="298"/>
      <c r="P42" s="298"/>
      <c r="Q42" s="26"/>
      <c r="R42" s="52"/>
    </row>
    <row r="43" spans="2:18" ht="5.25" customHeight="1" x14ac:dyDescent="0.2">
      <c r="B43" s="60"/>
      <c r="C43" s="54"/>
      <c r="E43" s="104"/>
      <c r="F43" s="151"/>
      <c r="G43" s="104"/>
      <c r="H43" s="151"/>
      <c r="I43" s="418"/>
      <c r="J43" s="307"/>
      <c r="K43" s="308"/>
      <c r="L43" s="52"/>
      <c r="M43" s="104"/>
      <c r="N43" s="151"/>
      <c r="O43" s="307"/>
      <c r="P43" s="308"/>
      <c r="Q43" s="104"/>
      <c r="R43" s="151"/>
    </row>
    <row r="44" spans="2:18" x14ac:dyDescent="0.2">
      <c r="B44" s="60" t="s">
        <v>36</v>
      </c>
      <c r="C44" s="1"/>
      <c r="E44" s="316">
        <v>-470236</v>
      </c>
      <c r="F44" s="317" t="s">
        <v>8</v>
      </c>
      <c r="G44" s="316"/>
      <c r="H44" s="317"/>
      <c r="I44" s="419"/>
      <c r="J44" s="314"/>
      <c r="K44" s="315"/>
      <c r="L44" s="52"/>
      <c r="M44" s="316"/>
      <c r="N44" s="317"/>
      <c r="O44" s="314"/>
      <c r="P44" s="315"/>
      <c r="Q44" s="316"/>
      <c r="R44" s="317"/>
    </row>
    <row r="45" spans="2:18" ht="14.25" customHeight="1" x14ac:dyDescent="0.2">
      <c r="B45" s="60" t="s">
        <v>37</v>
      </c>
      <c r="C45" s="1"/>
      <c r="E45" s="316">
        <v>5000000</v>
      </c>
      <c r="F45" s="317" t="s">
        <v>8</v>
      </c>
      <c r="G45" s="316"/>
      <c r="H45" s="317"/>
      <c r="I45" s="419"/>
      <c r="J45" s="314"/>
      <c r="K45" s="315"/>
      <c r="L45" s="52"/>
      <c r="M45" s="316"/>
      <c r="N45" s="317"/>
      <c r="O45" s="314"/>
      <c r="P45" s="315"/>
      <c r="Q45" s="316"/>
      <c r="R45" s="317"/>
    </row>
    <row r="46" spans="2:18" x14ac:dyDescent="0.2">
      <c r="B46" s="60" t="s">
        <v>38</v>
      </c>
      <c r="C46" s="1"/>
      <c r="E46" s="316">
        <v>4000000</v>
      </c>
      <c r="F46" s="317" t="s">
        <v>8</v>
      </c>
      <c r="G46" s="316"/>
      <c r="H46" s="317"/>
      <c r="I46" s="419"/>
      <c r="J46" s="314"/>
      <c r="K46" s="315"/>
      <c r="L46" s="52"/>
      <c r="M46" s="316"/>
      <c r="N46" s="317"/>
      <c r="O46" s="314"/>
      <c r="P46" s="315"/>
      <c r="Q46" s="316"/>
      <c r="R46" s="317"/>
    </row>
    <row r="47" spans="2:18" ht="12.75" customHeight="1" x14ac:dyDescent="0.2">
      <c r="B47" s="60" t="s">
        <v>39</v>
      </c>
      <c r="C47" s="1"/>
      <c r="D47" s="40"/>
      <c r="E47" s="65">
        <v>3000000</v>
      </c>
      <c r="F47" s="111" t="s">
        <v>8</v>
      </c>
      <c r="G47" s="65"/>
      <c r="H47" s="111"/>
      <c r="I47" s="417"/>
      <c r="J47" s="303"/>
      <c r="K47" s="304"/>
      <c r="L47" s="52"/>
      <c r="M47" s="65"/>
      <c r="N47" s="111"/>
      <c r="O47" s="303"/>
      <c r="P47" s="304"/>
      <c r="Q47" s="65"/>
      <c r="R47" s="111"/>
    </row>
    <row r="48" spans="2:18" ht="12.75" customHeight="1" x14ac:dyDescent="0.2">
      <c r="B48" s="60" t="s">
        <v>40</v>
      </c>
      <c r="C48" s="1"/>
      <c r="D48" s="40"/>
      <c r="E48" s="65">
        <v>2500000</v>
      </c>
      <c r="F48" s="111" t="s">
        <v>22</v>
      </c>
      <c r="G48" s="65"/>
      <c r="H48" s="111"/>
      <c r="I48" s="417"/>
      <c r="J48" s="303"/>
      <c r="K48" s="304"/>
      <c r="L48" s="52"/>
      <c r="M48" s="65"/>
      <c r="N48" s="111"/>
      <c r="O48" s="303"/>
      <c r="P48" s="304"/>
      <c r="Q48" s="65"/>
      <c r="R48" s="111"/>
    </row>
    <row r="49" spans="2:18" ht="12.75" customHeight="1" x14ac:dyDescent="0.2">
      <c r="B49" s="60" t="s">
        <v>41</v>
      </c>
      <c r="C49" s="1"/>
      <c r="D49" s="40"/>
      <c r="E49" s="65">
        <v>1250000</v>
      </c>
      <c r="F49" s="111" t="s">
        <v>22</v>
      </c>
      <c r="G49" s="65"/>
      <c r="H49" s="111"/>
      <c r="I49" s="417"/>
      <c r="J49" s="303"/>
      <c r="K49" s="304"/>
      <c r="L49" s="52"/>
      <c r="M49" s="65"/>
      <c r="N49" s="111"/>
      <c r="O49" s="303"/>
      <c r="P49" s="304"/>
      <c r="Q49" s="65"/>
      <c r="R49" s="111"/>
    </row>
    <row r="50" spans="2:18" ht="12.75" customHeight="1" x14ac:dyDescent="0.2">
      <c r="B50" s="60" t="s">
        <v>42</v>
      </c>
      <c r="C50" s="1"/>
      <c r="D50" s="40"/>
      <c r="E50" s="65">
        <v>900000</v>
      </c>
      <c r="F50" s="111" t="s">
        <v>22</v>
      </c>
      <c r="G50" s="65"/>
      <c r="H50" s="111"/>
      <c r="I50" s="417"/>
      <c r="J50" s="303"/>
      <c r="K50" s="304"/>
      <c r="L50" s="52"/>
      <c r="M50" s="65"/>
      <c r="N50" s="111"/>
      <c r="O50" s="303"/>
      <c r="P50" s="304"/>
      <c r="Q50" s="65"/>
      <c r="R50" s="111"/>
    </row>
    <row r="51" spans="2:18" ht="12.75" customHeight="1" x14ac:dyDescent="0.2">
      <c r="B51" s="60" t="s">
        <v>43</v>
      </c>
      <c r="C51" s="1"/>
      <c r="D51" s="40"/>
      <c r="E51" s="65">
        <v>850000</v>
      </c>
      <c r="F51" s="111" t="s">
        <v>8</v>
      </c>
      <c r="G51" s="65"/>
      <c r="H51" s="111"/>
      <c r="I51" s="417"/>
      <c r="J51" s="303"/>
      <c r="K51" s="304"/>
      <c r="L51" s="52"/>
      <c r="M51" s="65"/>
      <c r="N51" s="111"/>
      <c r="O51" s="303"/>
      <c r="P51" s="304"/>
      <c r="Q51" s="65"/>
      <c r="R51" s="111"/>
    </row>
    <row r="52" spans="2:18" ht="12.75" customHeight="1" x14ac:dyDescent="0.2">
      <c r="B52" s="60" t="s">
        <v>44</v>
      </c>
      <c r="C52" s="1"/>
      <c r="E52" s="65">
        <v>500000</v>
      </c>
      <c r="F52" s="111" t="s">
        <v>22</v>
      </c>
      <c r="G52" s="65"/>
      <c r="H52" s="111"/>
      <c r="I52" s="417"/>
      <c r="J52" s="303"/>
      <c r="K52" s="304"/>
      <c r="L52" s="52"/>
      <c r="M52" s="65"/>
      <c r="N52" s="111"/>
      <c r="O52" s="303"/>
      <c r="P52" s="304"/>
      <c r="Q52" s="65"/>
      <c r="R52" s="111"/>
    </row>
    <row r="53" spans="2:18" ht="12.75" customHeight="1" x14ac:dyDescent="0.2">
      <c r="B53" s="60" t="s">
        <v>45</v>
      </c>
      <c r="C53" s="1"/>
      <c r="E53" s="65">
        <v>101938</v>
      </c>
      <c r="F53" s="111" t="s">
        <v>8</v>
      </c>
      <c r="G53" s="65"/>
      <c r="H53" s="111"/>
      <c r="I53" s="417"/>
      <c r="J53" s="411"/>
      <c r="K53" s="304"/>
      <c r="L53" s="52"/>
      <c r="M53" s="65"/>
      <c r="N53" s="111"/>
      <c r="O53" s="411"/>
      <c r="P53" s="304"/>
      <c r="Q53" s="65"/>
      <c r="R53" s="111"/>
    </row>
    <row r="54" spans="2:18" ht="12.75" customHeight="1" x14ac:dyDescent="0.2">
      <c r="B54" s="60" t="s">
        <v>46</v>
      </c>
      <c r="C54" s="1"/>
      <c r="D54" s="40"/>
      <c r="E54" s="65">
        <v>100000</v>
      </c>
      <c r="F54" s="111" t="s">
        <v>22</v>
      </c>
      <c r="G54" s="65"/>
      <c r="H54" s="111"/>
      <c r="I54" s="417"/>
      <c r="J54" s="303"/>
      <c r="K54" s="304"/>
      <c r="L54" s="52"/>
      <c r="M54" s="65"/>
      <c r="N54" s="111"/>
      <c r="O54" s="303"/>
      <c r="P54" s="304"/>
      <c r="Q54" s="65"/>
      <c r="R54" s="111"/>
    </row>
    <row r="55" spans="2:18" ht="12.75" customHeight="1" x14ac:dyDescent="0.2">
      <c r="B55" s="223" t="s">
        <v>47</v>
      </c>
      <c r="C55" s="1"/>
      <c r="D55" s="40"/>
      <c r="E55" s="75">
        <v>1590201</v>
      </c>
      <c r="F55" s="112" t="s">
        <v>8</v>
      </c>
      <c r="G55" s="75"/>
      <c r="H55" s="112"/>
      <c r="I55" s="420"/>
      <c r="J55" s="320"/>
      <c r="K55" s="321"/>
      <c r="L55" s="52"/>
      <c r="M55" s="75"/>
      <c r="N55" s="112"/>
      <c r="O55" s="320"/>
      <c r="P55" s="321"/>
      <c r="Q55" s="75"/>
      <c r="R55" s="112"/>
    </row>
    <row r="56" spans="2:18" ht="12.75" customHeight="1" x14ac:dyDescent="0.2">
      <c r="B56" s="223" t="s">
        <v>48</v>
      </c>
      <c r="C56" s="1"/>
      <c r="D56" s="40"/>
      <c r="E56" s="75">
        <v>1395547</v>
      </c>
      <c r="F56" s="112" t="s">
        <v>8</v>
      </c>
      <c r="G56" s="75"/>
      <c r="H56" s="112"/>
      <c r="I56" s="420"/>
      <c r="J56" s="320"/>
      <c r="K56" s="321"/>
      <c r="L56" s="52"/>
      <c r="M56" s="75"/>
      <c r="N56" s="112"/>
      <c r="O56" s="320"/>
      <c r="P56" s="321"/>
      <c r="Q56" s="75"/>
      <c r="R56" s="112"/>
    </row>
    <row r="57" spans="2:18" ht="12.75" customHeight="1" x14ac:dyDescent="0.2">
      <c r="B57" s="223" t="s">
        <v>49</v>
      </c>
      <c r="C57" s="1"/>
      <c r="D57" s="40"/>
      <c r="E57" s="75">
        <v>969000</v>
      </c>
      <c r="F57" s="112" t="s">
        <v>8</v>
      </c>
      <c r="G57" s="75"/>
      <c r="H57" s="112"/>
      <c r="I57" s="420"/>
      <c r="J57" s="320"/>
      <c r="K57" s="321"/>
      <c r="L57" s="52"/>
      <c r="M57" s="75"/>
      <c r="N57" s="112"/>
      <c r="O57" s="320"/>
      <c r="P57" s="321"/>
      <c r="Q57" s="75"/>
      <c r="R57" s="112"/>
    </row>
    <row r="58" spans="2:18" ht="12.75" customHeight="1" x14ac:dyDescent="0.2">
      <c r="B58" s="223" t="s">
        <v>49</v>
      </c>
      <c r="C58" s="1"/>
      <c r="D58" s="40"/>
      <c r="E58" s="75">
        <v>970000</v>
      </c>
      <c r="F58" s="112" t="s">
        <v>22</v>
      </c>
      <c r="G58" s="75"/>
      <c r="H58" s="112"/>
      <c r="I58" s="420"/>
      <c r="J58" s="320"/>
      <c r="K58" s="321"/>
      <c r="L58" s="52"/>
      <c r="M58" s="75"/>
      <c r="N58" s="112"/>
      <c r="O58" s="320"/>
      <c r="P58" s="321"/>
      <c r="Q58" s="75"/>
      <c r="R58" s="112"/>
    </row>
    <row r="59" spans="2:18" ht="6" customHeight="1" x14ac:dyDescent="0.2">
      <c r="B59" s="200"/>
      <c r="C59" s="6"/>
      <c r="E59" s="45"/>
      <c r="F59" s="53"/>
      <c r="G59" s="45"/>
      <c r="H59" s="53"/>
      <c r="I59" s="415"/>
      <c r="J59" s="305"/>
      <c r="K59" s="306"/>
      <c r="L59" s="4"/>
      <c r="M59" s="45"/>
      <c r="N59" s="53"/>
      <c r="O59" s="305"/>
      <c r="P59" s="306"/>
      <c r="Q59" s="45"/>
      <c r="R59" s="53"/>
    </row>
    <row r="60" spans="2:18" ht="12.75" customHeight="1" x14ac:dyDescent="0.2">
      <c r="B60" s="199" t="s">
        <v>50</v>
      </c>
      <c r="C60" s="57"/>
      <c r="E60" s="51">
        <f>SUM(E44:E59)</f>
        <v>22656450</v>
      </c>
      <c r="F60" s="51"/>
      <c r="G60" s="51">
        <f>SUM(G44:G59)</f>
        <v>0</v>
      </c>
      <c r="H60" s="152"/>
      <c r="I60" s="3"/>
      <c r="J60" s="298"/>
      <c r="K60" s="298"/>
      <c r="L60" s="4"/>
      <c r="M60" s="51"/>
      <c r="N60" s="152"/>
      <c r="O60" s="298"/>
      <c r="P60" s="298"/>
      <c r="Q60" s="51"/>
      <c r="R60" s="152"/>
    </row>
    <row r="61" spans="2:18" ht="5.25" customHeight="1" x14ac:dyDescent="0.2">
      <c r="B61" s="7"/>
      <c r="C61" s="6"/>
      <c r="E61" s="3"/>
      <c r="F61" s="4"/>
      <c r="G61" s="3"/>
      <c r="H61" s="4"/>
      <c r="I61" s="4"/>
      <c r="J61" s="298"/>
      <c r="K61" s="298"/>
      <c r="L61" s="4"/>
      <c r="M61" s="3"/>
      <c r="O61" s="298"/>
      <c r="P61" s="298"/>
      <c r="Q61" s="3"/>
    </row>
    <row r="62" spans="2:18" ht="15.75" customHeight="1" x14ac:dyDescent="0.2">
      <c r="B62" s="8" t="s">
        <v>51</v>
      </c>
      <c r="C62" s="6"/>
      <c r="E62" s="3"/>
      <c r="F62" s="4"/>
      <c r="G62" s="3"/>
      <c r="H62" s="4"/>
      <c r="I62" s="4"/>
      <c r="J62" s="298"/>
      <c r="K62" s="298"/>
      <c r="L62" s="4"/>
      <c r="M62" s="3"/>
      <c r="O62" s="298"/>
      <c r="P62" s="298"/>
      <c r="Q62" s="3"/>
    </row>
    <row r="63" spans="2:18" x14ac:dyDescent="0.2">
      <c r="B63" s="60"/>
      <c r="C63" s="6"/>
      <c r="D63" s="40"/>
      <c r="E63" s="104"/>
      <c r="F63" s="110"/>
      <c r="G63" s="104"/>
      <c r="H63" s="110"/>
      <c r="I63" s="108"/>
      <c r="J63" s="307"/>
      <c r="K63" s="308"/>
      <c r="L63" s="4"/>
      <c r="M63" s="104"/>
      <c r="N63" s="110"/>
      <c r="O63" s="307"/>
      <c r="P63" s="308"/>
      <c r="Q63" s="104"/>
      <c r="R63" s="110"/>
    </row>
    <row r="64" spans="2:18" x14ac:dyDescent="0.2">
      <c r="B64" s="60" t="s">
        <v>52</v>
      </c>
      <c r="C64" s="6"/>
      <c r="D64" s="40"/>
      <c r="E64" s="323" t="s">
        <v>53</v>
      </c>
      <c r="F64" s="292"/>
      <c r="G64" s="323"/>
      <c r="H64" s="292"/>
      <c r="I64" s="4"/>
      <c r="J64" s="324"/>
      <c r="K64" s="325"/>
      <c r="L64" s="4"/>
      <c r="M64" s="323"/>
      <c r="N64" s="292"/>
      <c r="O64" s="324"/>
      <c r="P64" s="325"/>
      <c r="Q64" s="323"/>
      <c r="R64" s="292"/>
    </row>
    <row r="65" spans="2:18" x14ac:dyDescent="0.2">
      <c r="B65" s="60" t="s">
        <v>54</v>
      </c>
      <c r="C65" s="6"/>
      <c r="D65" s="40"/>
      <c r="E65" s="323" t="s">
        <v>53</v>
      </c>
      <c r="F65" s="292"/>
      <c r="G65" s="323"/>
      <c r="H65" s="292"/>
      <c r="I65" s="4"/>
      <c r="J65" s="324"/>
      <c r="K65" s="325"/>
      <c r="L65" s="4"/>
      <c r="M65" s="323"/>
      <c r="N65" s="292"/>
      <c r="O65" s="324"/>
      <c r="P65" s="325"/>
      <c r="Q65" s="323"/>
      <c r="R65" s="292"/>
    </row>
    <row r="66" spans="2:18" ht="12.75" customHeight="1" x14ac:dyDescent="0.2">
      <c r="B66" s="60" t="s">
        <v>55</v>
      </c>
      <c r="C66" s="1"/>
      <c r="D66" s="40"/>
      <c r="E66" s="65">
        <v>500000</v>
      </c>
      <c r="F66" s="111" t="s">
        <v>8</v>
      </c>
      <c r="G66" s="65"/>
      <c r="H66" s="111"/>
      <c r="I66" s="417"/>
      <c r="J66" s="303"/>
      <c r="K66" s="304"/>
      <c r="L66" s="52"/>
      <c r="M66" s="65"/>
      <c r="N66" s="111"/>
      <c r="O66" s="303"/>
      <c r="P66" s="304"/>
      <c r="Q66" s="65"/>
      <c r="R66" s="111"/>
    </row>
    <row r="67" spans="2:18" x14ac:dyDescent="0.2">
      <c r="B67" s="60" t="s">
        <v>56</v>
      </c>
      <c r="C67" s="6"/>
      <c r="D67" s="40"/>
      <c r="E67" s="65">
        <v>500000</v>
      </c>
      <c r="F67" s="50" t="s">
        <v>22</v>
      </c>
      <c r="G67" s="65"/>
      <c r="H67" s="50"/>
      <c r="I67" s="4"/>
      <c r="J67" s="324"/>
      <c r="K67" s="325"/>
      <c r="L67" s="4"/>
      <c r="M67" s="65"/>
      <c r="N67" s="50"/>
      <c r="O67" s="324"/>
      <c r="P67" s="325"/>
      <c r="Q67" s="65"/>
      <c r="R67" s="50"/>
    </row>
    <row r="68" spans="2:18" x14ac:dyDescent="0.2">
      <c r="B68" s="60" t="s">
        <v>57</v>
      </c>
      <c r="C68" s="6"/>
      <c r="D68" s="40"/>
      <c r="E68" s="65">
        <v>350000</v>
      </c>
      <c r="F68" s="50" t="s">
        <v>22</v>
      </c>
      <c r="G68" s="65"/>
      <c r="H68" s="50"/>
      <c r="I68" s="4"/>
      <c r="J68" s="324"/>
      <c r="K68" s="325"/>
      <c r="L68" s="4"/>
      <c r="M68" s="65"/>
      <c r="N68" s="50"/>
      <c r="O68" s="324"/>
      <c r="P68" s="325"/>
      <c r="Q68" s="65"/>
      <c r="R68" s="50"/>
    </row>
    <row r="69" spans="2:18" x14ac:dyDescent="0.2">
      <c r="B69" s="60"/>
      <c r="C69" s="6"/>
      <c r="D69" s="40"/>
      <c r="E69" s="65"/>
      <c r="F69" s="50"/>
      <c r="G69" s="65"/>
      <c r="H69" s="50"/>
      <c r="I69" s="4"/>
      <c r="J69" s="324"/>
      <c r="K69" s="325"/>
      <c r="L69" s="4"/>
      <c r="M69" s="65"/>
      <c r="N69" s="50"/>
      <c r="O69" s="324"/>
      <c r="P69" s="325"/>
      <c r="Q69" s="65"/>
      <c r="R69" s="50"/>
    </row>
    <row r="70" spans="2:18" ht="7.5" customHeight="1" x14ac:dyDescent="0.2">
      <c r="B70" s="62"/>
      <c r="C70" s="6"/>
      <c r="E70" s="190"/>
      <c r="F70" s="110"/>
      <c r="G70" s="190"/>
      <c r="H70" s="110"/>
      <c r="I70" s="4"/>
      <c r="J70" s="298"/>
      <c r="K70" s="298"/>
      <c r="L70" s="4"/>
      <c r="M70" s="190"/>
      <c r="N70" s="110"/>
      <c r="O70" s="298"/>
      <c r="P70" s="298"/>
      <c r="Q70" s="190"/>
      <c r="R70" s="110"/>
    </row>
    <row r="71" spans="2:18" x14ac:dyDescent="0.2">
      <c r="B71" s="62" t="s">
        <v>58</v>
      </c>
      <c r="C71" s="11"/>
      <c r="E71" s="12">
        <f>SUM(E63:E70)</f>
        <v>1350000</v>
      </c>
      <c r="F71" s="64"/>
      <c r="G71" s="12">
        <f>SUM(G70:G70)</f>
        <v>0</v>
      </c>
      <c r="H71" s="64"/>
      <c r="I71" s="4"/>
      <c r="J71" s="298"/>
      <c r="K71" s="298"/>
      <c r="L71" s="13"/>
      <c r="M71" s="12"/>
      <c r="N71" s="64"/>
      <c r="O71" s="298"/>
      <c r="P71" s="298"/>
      <c r="Q71" s="12"/>
      <c r="R71" s="64"/>
    </row>
    <row r="72" spans="2:18" ht="6" customHeight="1" x14ac:dyDescent="0.2">
      <c r="B72" s="62"/>
      <c r="C72" s="11"/>
      <c r="E72" s="14"/>
      <c r="F72" s="32"/>
      <c r="G72" s="14"/>
      <c r="H72" s="32"/>
      <c r="I72" s="13"/>
      <c r="J72" s="298"/>
      <c r="K72" s="298"/>
      <c r="L72" s="13"/>
      <c r="M72" s="14"/>
      <c r="N72" s="32"/>
      <c r="O72" s="298"/>
      <c r="P72" s="298"/>
      <c r="Q72" s="14"/>
      <c r="R72" s="32"/>
    </row>
    <row r="73" spans="2:18" ht="6" customHeight="1" x14ac:dyDescent="0.2">
      <c r="B73" s="63"/>
      <c r="C73" s="6"/>
      <c r="E73" s="37"/>
      <c r="F73" s="36"/>
      <c r="G73" s="37"/>
      <c r="H73" s="36"/>
      <c r="I73" s="4"/>
      <c r="J73" s="298"/>
      <c r="K73" s="298"/>
      <c r="L73" s="4"/>
      <c r="M73" s="37"/>
      <c r="N73" s="36"/>
      <c r="O73" s="298"/>
      <c r="P73" s="298"/>
      <c r="Q73" s="37"/>
      <c r="R73" s="36"/>
    </row>
    <row r="74" spans="2:18" ht="8.1" customHeight="1" thickBot="1" x14ac:dyDescent="0.25">
      <c r="B74" s="17"/>
      <c r="C74" s="11"/>
      <c r="E74" s="3"/>
      <c r="F74" s="4"/>
      <c r="G74" s="3"/>
      <c r="H74" s="4"/>
      <c r="I74" s="4"/>
      <c r="J74" s="298"/>
      <c r="K74" s="298"/>
      <c r="L74" s="43"/>
      <c r="M74" s="3"/>
      <c r="O74" s="298"/>
      <c r="P74" s="298"/>
      <c r="Q74" s="3"/>
    </row>
    <row r="75" spans="2:18" ht="17.45" customHeight="1" thickBot="1" x14ac:dyDescent="0.25">
      <c r="B75" s="66" t="s">
        <v>59</v>
      </c>
      <c r="C75" s="11"/>
      <c r="E75" s="3"/>
      <c r="F75" s="4"/>
      <c r="G75" s="3"/>
      <c r="H75" s="4"/>
      <c r="I75" s="4"/>
      <c r="J75" s="298"/>
      <c r="K75" s="298"/>
      <c r="L75" s="43"/>
      <c r="M75" s="3"/>
      <c r="O75" s="298"/>
      <c r="P75" s="298"/>
      <c r="Q75" s="3"/>
    </row>
    <row r="76" spans="2:18" ht="12.75" customHeight="1" x14ac:dyDescent="0.2">
      <c r="B76" s="46" t="s">
        <v>60</v>
      </c>
      <c r="C76" s="11"/>
      <c r="E76" s="41">
        <v>386608409</v>
      </c>
      <c r="F76" s="110" t="s">
        <v>8</v>
      </c>
      <c r="G76" s="41"/>
      <c r="H76" s="110"/>
      <c r="I76" s="108"/>
      <c r="J76" s="307"/>
      <c r="K76" s="308"/>
      <c r="L76" s="4"/>
      <c r="M76" s="41"/>
      <c r="N76" s="110"/>
      <c r="O76" s="307"/>
      <c r="P76" s="308"/>
      <c r="Q76" s="41"/>
      <c r="R76" s="110"/>
    </row>
    <row r="77" spans="2:18" ht="8.25" customHeight="1" x14ac:dyDescent="0.2">
      <c r="B77" s="46"/>
      <c r="C77" s="11"/>
      <c r="E77" s="44"/>
      <c r="F77" s="49"/>
      <c r="G77" s="44"/>
      <c r="H77" s="49"/>
      <c r="I77" s="9"/>
      <c r="J77" s="314"/>
      <c r="K77" s="315"/>
      <c r="L77" s="4"/>
      <c r="M77" s="44"/>
      <c r="N77" s="49"/>
      <c r="O77" s="314"/>
      <c r="P77" s="315"/>
      <c r="Q77" s="44"/>
      <c r="R77" s="49"/>
    </row>
    <row r="78" spans="2:18" ht="12.75" customHeight="1" x14ac:dyDescent="0.2">
      <c r="B78" s="58" t="s">
        <v>61</v>
      </c>
      <c r="C78" s="11"/>
      <c r="E78" s="42">
        <v>8000000</v>
      </c>
      <c r="F78" s="50" t="s">
        <v>8</v>
      </c>
      <c r="G78" s="42"/>
      <c r="H78" s="50"/>
      <c r="I78" s="414"/>
      <c r="J78" s="303"/>
      <c r="K78" s="304"/>
      <c r="L78" s="4"/>
      <c r="M78" s="42"/>
      <c r="N78" s="50"/>
      <c r="O78" s="303"/>
      <c r="P78" s="304"/>
      <c r="Q78" s="42"/>
      <c r="R78" s="50"/>
    </row>
    <row r="79" spans="2:18" ht="7.5" customHeight="1" x14ac:dyDescent="0.2">
      <c r="B79" s="58"/>
      <c r="C79" s="11"/>
      <c r="E79" s="42"/>
      <c r="F79" s="50"/>
      <c r="G79" s="42"/>
      <c r="H79" s="50"/>
      <c r="I79" s="414"/>
      <c r="J79" s="303"/>
      <c r="K79" s="304"/>
      <c r="L79" s="4"/>
      <c r="M79" s="42"/>
      <c r="N79" s="50"/>
      <c r="O79" s="303"/>
      <c r="P79" s="304"/>
      <c r="Q79" s="42"/>
      <c r="R79" s="50"/>
    </row>
    <row r="80" spans="2:18" ht="12.75" customHeight="1" x14ac:dyDescent="0.2">
      <c r="B80" s="58" t="s">
        <v>62</v>
      </c>
      <c r="C80" s="11"/>
      <c r="E80" s="42">
        <v>10000000</v>
      </c>
      <c r="F80" s="50" t="s">
        <v>8</v>
      </c>
      <c r="G80" s="42"/>
      <c r="H80" s="50"/>
      <c r="I80" s="414"/>
      <c r="J80" s="303"/>
      <c r="K80" s="304"/>
      <c r="L80" s="4"/>
      <c r="M80" s="42"/>
      <c r="N80" s="50"/>
      <c r="O80" s="303"/>
      <c r="P80" s="304"/>
      <c r="Q80" s="42"/>
      <c r="R80" s="50"/>
    </row>
    <row r="81" spans="2:18" ht="12.75" customHeight="1" x14ac:dyDescent="0.2">
      <c r="B81" s="46"/>
      <c r="C81" s="11"/>
      <c r="E81" s="42"/>
      <c r="F81" s="50"/>
      <c r="G81" s="42"/>
      <c r="H81" s="50"/>
      <c r="I81" s="414"/>
      <c r="J81" s="303"/>
      <c r="K81" s="304"/>
      <c r="L81" s="4"/>
      <c r="M81" s="42"/>
      <c r="N81" s="50"/>
      <c r="O81" s="303"/>
      <c r="P81" s="304"/>
      <c r="Q81" s="42"/>
      <c r="R81" s="50"/>
    </row>
    <row r="82" spans="2:18" ht="12.75" customHeight="1" x14ac:dyDescent="0.2">
      <c r="B82" s="58" t="s">
        <v>63</v>
      </c>
      <c r="C82" s="11"/>
      <c r="E82" s="42">
        <v>4716932</v>
      </c>
      <c r="F82" s="50" t="s">
        <v>8</v>
      </c>
      <c r="G82" s="42"/>
      <c r="H82" s="50"/>
      <c r="I82" s="414"/>
      <c r="J82" s="303"/>
      <c r="K82" s="304"/>
      <c r="L82" s="4"/>
      <c r="M82" s="42"/>
      <c r="N82" s="50"/>
      <c r="O82" s="303"/>
      <c r="P82" s="304"/>
      <c r="Q82" s="42"/>
      <c r="R82" s="50"/>
    </row>
    <row r="83" spans="2:18" ht="12.75" customHeight="1" x14ac:dyDescent="0.2">
      <c r="B83" s="58" t="s">
        <v>64</v>
      </c>
      <c r="C83" s="11"/>
      <c r="E83" s="201">
        <v>69658231</v>
      </c>
      <c r="F83" s="50" t="s">
        <v>8</v>
      </c>
      <c r="G83" s="201"/>
      <c r="H83" s="50"/>
      <c r="I83" s="414"/>
      <c r="J83" s="303"/>
      <c r="K83" s="304"/>
      <c r="L83" s="4"/>
      <c r="M83" s="201"/>
      <c r="N83" s="50"/>
      <c r="O83" s="303"/>
      <c r="P83" s="304"/>
      <c r="Q83" s="201"/>
      <c r="R83" s="50"/>
    </row>
    <row r="84" spans="2:18" ht="12.75" customHeight="1" x14ac:dyDescent="0.2">
      <c r="B84" s="58" t="s">
        <v>65</v>
      </c>
      <c r="C84" s="11"/>
      <c r="E84" s="42">
        <v>39207511</v>
      </c>
      <c r="F84" s="50" t="s">
        <v>8</v>
      </c>
      <c r="G84" s="42"/>
      <c r="H84" s="50"/>
      <c r="I84" s="414"/>
      <c r="J84" s="303"/>
      <c r="K84" s="304"/>
      <c r="L84" s="4"/>
      <c r="M84" s="42"/>
      <c r="N84" s="50"/>
      <c r="O84" s="303"/>
      <c r="P84" s="304"/>
      <c r="Q84" s="42"/>
      <c r="R84" s="50"/>
    </row>
    <row r="85" spans="2:18" ht="8.25" customHeight="1" x14ac:dyDescent="0.2">
      <c r="B85" s="46"/>
      <c r="C85" s="11"/>
      <c r="E85" s="42"/>
      <c r="F85" s="50"/>
      <c r="G85" s="42"/>
      <c r="H85" s="50"/>
      <c r="I85" s="414"/>
      <c r="J85" s="303"/>
      <c r="K85" s="304"/>
      <c r="L85" s="4"/>
      <c r="M85" s="42"/>
      <c r="N85" s="50"/>
      <c r="O85" s="303"/>
      <c r="P85" s="304"/>
      <c r="Q85" s="42"/>
      <c r="R85" s="50"/>
    </row>
    <row r="86" spans="2:18" ht="12.75" customHeight="1" x14ac:dyDescent="0.2">
      <c r="B86" s="60" t="s">
        <v>66</v>
      </c>
      <c r="C86" s="54"/>
      <c r="E86" s="65">
        <v>2645324</v>
      </c>
      <c r="F86" s="50" t="s">
        <v>8</v>
      </c>
      <c r="G86" s="65"/>
      <c r="H86" s="50"/>
      <c r="I86" s="414"/>
      <c r="J86" s="303"/>
      <c r="K86" s="304"/>
      <c r="L86" s="52"/>
      <c r="M86" s="65"/>
      <c r="N86" s="50"/>
      <c r="O86" s="303"/>
      <c r="P86" s="304"/>
      <c r="Q86" s="65"/>
      <c r="R86" s="50"/>
    </row>
    <row r="87" spans="2:18" ht="12.75" customHeight="1" x14ac:dyDescent="0.2">
      <c r="B87" s="60" t="s">
        <v>67</v>
      </c>
      <c r="C87" s="54"/>
      <c r="E87" s="75">
        <v>622429</v>
      </c>
      <c r="F87" s="68" t="s">
        <v>8</v>
      </c>
      <c r="G87" s="75"/>
      <c r="H87" s="68"/>
      <c r="I87" s="174"/>
      <c r="J87" s="303"/>
      <c r="K87" s="304"/>
      <c r="L87" s="52"/>
      <c r="M87" s="75"/>
      <c r="N87" s="68"/>
      <c r="O87" s="303"/>
      <c r="P87" s="304"/>
      <c r="Q87" s="75"/>
      <c r="R87" s="68"/>
    </row>
    <row r="88" spans="2:18" ht="8.25" customHeight="1" x14ac:dyDescent="0.2">
      <c r="B88" s="60"/>
      <c r="C88" s="54"/>
      <c r="E88" s="75"/>
      <c r="F88" s="68"/>
      <c r="G88" s="75"/>
      <c r="H88" s="68"/>
      <c r="I88" s="174"/>
      <c r="J88" s="303"/>
      <c r="K88" s="304"/>
      <c r="L88" s="52"/>
      <c r="M88" s="75"/>
      <c r="N88" s="68"/>
      <c r="O88" s="303"/>
      <c r="P88" s="304"/>
      <c r="Q88" s="75"/>
      <c r="R88" s="68"/>
    </row>
    <row r="89" spans="2:18" ht="12.75" customHeight="1" x14ac:dyDescent="0.2">
      <c r="B89" s="60" t="s">
        <v>68</v>
      </c>
      <c r="C89" s="54"/>
      <c r="E89" s="75">
        <v>476629</v>
      </c>
      <c r="F89" s="112" t="s">
        <v>8</v>
      </c>
      <c r="G89" s="75"/>
      <c r="H89" s="112"/>
      <c r="I89" s="420"/>
      <c r="J89" s="303"/>
      <c r="K89" s="304"/>
      <c r="L89" s="52"/>
      <c r="M89" s="75"/>
      <c r="N89" s="112"/>
      <c r="O89" s="303"/>
      <c r="P89" s="304"/>
      <c r="Q89" s="75"/>
      <c r="R89" s="112"/>
    </row>
    <row r="90" spans="2:18" ht="12.75" customHeight="1" x14ac:dyDescent="0.2">
      <c r="B90" s="60" t="s">
        <v>69</v>
      </c>
      <c r="C90" s="54"/>
      <c r="E90" s="75">
        <v>184777</v>
      </c>
      <c r="F90" s="112" t="s">
        <v>8</v>
      </c>
      <c r="G90" s="75"/>
      <c r="H90" s="112"/>
      <c r="I90" s="420"/>
      <c r="J90" s="303"/>
      <c r="K90" s="304"/>
      <c r="L90" s="52"/>
      <c r="M90" s="75"/>
      <c r="N90" s="112"/>
      <c r="O90" s="303"/>
      <c r="P90" s="304"/>
      <c r="Q90" s="75"/>
      <c r="R90" s="112"/>
    </row>
    <row r="91" spans="2:18" ht="12.75" customHeight="1" x14ac:dyDescent="0.2">
      <c r="B91" s="223"/>
      <c r="C91" s="1"/>
      <c r="E91" s="65"/>
      <c r="F91" s="111"/>
      <c r="G91" s="65"/>
      <c r="H91" s="111"/>
      <c r="I91" s="420"/>
      <c r="J91" s="303"/>
      <c r="K91" s="304"/>
      <c r="L91" s="52"/>
      <c r="M91" s="65"/>
      <c r="N91" s="111"/>
      <c r="O91" s="303"/>
      <c r="P91" s="304"/>
      <c r="Q91" s="65"/>
      <c r="R91" s="111"/>
    </row>
    <row r="92" spans="2:18" ht="12.75" customHeight="1" x14ac:dyDescent="0.2">
      <c r="B92" s="223"/>
      <c r="C92" s="1"/>
      <c r="E92" s="323"/>
      <c r="F92" s="413"/>
      <c r="G92" s="323"/>
      <c r="H92" s="413"/>
      <c r="I92" s="52"/>
      <c r="J92" s="303"/>
      <c r="K92" s="304"/>
      <c r="L92" s="52"/>
      <c r="M92" s="323"/>
      <c r="N92" s="413"/>
      <c r="O92" s="303"/>
      <c r="P92" s="304"/>
      <c r="Q92" s="323"/>
      <c r="R92" s="413"/>
    </row>
    <row r="93" spans="2:18" ht="12.75" customHeight="1" x14ac:dyDescent="0.2">
      <c r="B93" s="223" t="s">
        <v>70</v>
      </c>
      <c r="C93" s="1"/>
      <c r="E93" s="323"/>
      <c r="F93" s="413"/>
      <c r="G93" s="323"/>
      <c r="H93" s="413"/>
      <c r="I93" s="52"/>
      <c r="J93" s="303"/>
      <c r="K93" s="304"/>
      <c r="L93" s="52"/>
      <c r="M93" s="323"/>
      <c r="N93" s="413"/>
      <c r="O93" s="303"/>
      <c r="P93" s="304"/>
      <c r="Q93" s="323"/>
      <c r="R93" s="413"/>
    </row>
    <row r="94" spans="2:18" ht="12.75" customHeight="1" x14ac:dyDescent="0.2">
      <c r="B94" s="223" t="s">
        <v>71</v>
      </c>
      <c r="C94" s="1"/>
      <c r="E94" s="323"/>
      <c r="F94" s="413"/>
      <c r="G94" s="323"/>
      <c r="H94" s="413"/>
      <c r="I94" s="52"/>
      <c r="J94" s="303"/>
      <c r="K94" s="304"/>
      <c r="L94" s="52"/>
      <c r="M94" s="323"/>
      <c r="N94" s="413"/>
      <c r="O94" s="303"/>
      <c r="P94" s="304"/>
      <c r="Q94" s="323"/>
      <c r="R94" s="413"/>
    </row>
    <row r="95" spans="2:18" ht="12.75" customHeight="1" x14ac:dyDescent="0.2">
      <c r="B95" s="223"/>
      <c r="C95" s="1"/>
      <c r="E95" s="323"/>
      <c r="F95" s="413"/>
      <c r="G95" s="323"/>
      <c r="H95" s="413"/>
      <c r="I95" s="52"/>
      <c r="J95" s="305"/>
      <c r="K95" s="306"/>
      <c r="L95" s="52"/>
      <c r="M95" s="323"/>
      <c r="N95" s="413"/>
      <c r="O95" s="305"/>
      <c r="P95" s="306"/>
      <c r="Q95" s="323"/>
      <c r="R95" s="413"/>
    </row>
    <row r="96" spans="2:18" ht="14.45" customHeight="1" x14ac:dyDescent="0.2">
      <c r="B96" s="61" t="s">
        <v>72</v>
      </c>
      <c r="C96" s="11"/>
      <c r="E96" s="51">
        <f>SUM(E76:E91)</f>
        <v>522120242</v>
      </c>
      <c r="F96" s="109"/>
      <c r="G96" s="51">
        <f>SUM(G76:G94)</f>
        <v>0</v>
      </c>
      <c r="H96" s="109"/>
      <c r="I96" s="4"/>
      <c r="J96" s="298"/>
      <c r="K96" s="298"/>
      <c r="L96" s="105"/>
      <c r="M96" s="51"/>
      <c r="N96" s="109"/>
      <c r="O96" s="298"/>
      <c r="P96" s="298"/>
      <c r="Q96" s="51"/>
      <c r="R96" s="109"/>
    </row>
    <row r="97" spans="2:18" ht="12.75" customHeight="1" x14ac:dyDescent="0.2">
      <c r="B97" s="7"/>
      <c r="C97" s="11"/>
      <c r="E97" s="3"/>
      <c r="F97" s="4"/>
      <c r="G97" s="3"/>
      <c r="H97" s="4"/>
      <c r="I97" s="4"/>
      <c r="J97" s="298"/>
      <c r="K97" s="298"/>
      <c r="L97" s="105"/>
      <c r="M97" s="3"/>
      <c r="O97" s="298"/>
      <c r="P97" s="298"/>
      <c r="Q97" s="3"/>
    </row>
    <row r="98" spans="2:18" x14ac:dyDescent="0.2">
      <c r="B98" s="62" t="s">
        <v>73</v>
      </c>
      <c r="C98" s="11"/>
      <c r="E98" s="15">
        <f>E71+E60+E40+E96</f>
        <v>797880161</v>
      </c>
      <c r="F98" s="2"/>
      <c r="G98" s="15">
        <f>G71+G60+G40</f>
        <v>0</v>
      </c>
      <c r="H98" s="2"/>
      <c r="I98" s="4"/>
      <c r="J98" s="298"/>
      <c r="K98" s="298"/>
      <c r="L98" s="4"/>
      <c r="M98" s="15"/>
      <c r="N98" s="2"/>
      <c r="O98" s="298"/>
      <c r="P98" s="298"/>
      <c r="Q98" s="15"/>
      <c r="R98" s="2"/>
    </row>
    <row r="99" spans="2:18" ht="6.75" customHeight="1" x14ac:dyDescent="0.2">
      <c r="B99" s="62"/>
      <c r="C99" s="1"/>
      <c r="E99" s="10"/>
      <c r="F99" s="2"/>
      <c r="G99" s="10"/>
      <c r="H99" s="2"/>
      <c r="I99" s="4"/>
      <c r="J99" s="298"/>
      <c r="K99" s="298"/>
      <c r="L99" s="4"/>
      <c r="M99" s="10"/>
      <c r="N99" s="2"/>
      <c r="O99" s="298"/>
      <c r="P99" s="298"/>
      <c r="Q99" s="10"/>
      <c r="R99" s="2"/>
    </row>
    <row r="100" spans="2:18" x14ac:dyDescent="0.2">
      <c r="B100" s="61" t="s">
        <v>74</v>
      </c>
      <c r="C100" s="1"/>
      <c r="E100" s="15">
        <f>E98+E5</f>
        <v>13659993938</v>
      </c>
      <c r="F100" s="2"/>
      <c r="G100" s="15"/>
      <c r="H100" s="2"/>
      <c r="I100" s="4"/>
      <c r="J100" s="298"/>
      <c r="K100" s="298"/>
      <c r="L100" s="4"/>
      <c r="M100" s="15"/>
      <c r="N100" s="2"/>
      <c r="O100" s="298"/>
      <c r="P100" s="298"/>
      <c r="Q100" s="15"/>
      <c r="R100" s="2"/>
    </row>
    <row r="101" spans="2:18" ht="12.75" customHeight="1" x14ac:dyDescent="0.2">
      <c r="B101" s="7"/>
      <c r="C101" s="11"/>
      <c r="D101" s="39"/>
      <c r="E101" s="3"/>
      <c r="F101" s="4"/>
      <c r="G101" s="3"/>
      <c r="H101" s="4"/>
      <c r="I101" s="4"/>
      <c r="J101" s="299"/>
      <c r="K101" s="298"/>
      <c r="L101" s="105"/>
      <c r="M101" s="3"/>
      <c r="O101" s="299"/>
      <c r="P101" s="298"/>
      <c r="Q101" s="3"/>
    </row>
    <row r="102" spans="2:18" x14ac:dyDescent="0.2">
      <c r="B102" s="16" t="s">
        <v>75</v>
      </c>
      <c r="C102" s="1"/>
      <c r="E102" s="438"/>
      <c r="F102" s="4"/>
      <c r="G102" s="3"/>
      <c r="H102" s="4"/>
      <c r="I102" s="4"/>
      <c r="J102" s="300"/>
      <c r="K102" s="298"/>
      <c r="L102" s="4"/>
      <c r="M102" s="3"/>
      <c r="O102" s="300"/>
      <c r="P102" s="298"/>
      <c r="Q102" s="3"/>
    </row>
    <row r="103" spans="2:18" x14ac:dyDescent="0.2">
      <c r="B103" s="187"/>
      <c r="C103" s="47"/>
      <c r="D103" s="224"/>
      <c r="E103" s="439"/>
      <c r="F103" s="410"/>
      <c r="G103" s="408"/>
      <c r="H103" s="410"/>
      <c r="I103" s="410"/>
      <c r="J103" s="309"/>
      <c r="K103" s="310"/>
      <c r="L103" s="222"/>
      <c r="M103" s="408"/>
      <c r="N103" s="410"/>
      <c r="O103" s="309"/>
      <c r="P103" s="310"/>
      <c r="Q103" s="408"/>
      <c r="R103" s="410"/>
    </row>
    <row r="104" spans="2:18" x14ac:dyDescent="0.2">
      <c r="B104" s="187"/>
      <c r="C104" s="47"/>
      <c r="E104" s="3"/>
      <c r="F104" s="4"/>
      <c r="G104" s="3"/>
      <c r="H104" s="4"/>
      <c r="I104" s="4"/>
      <c r="J104" s="298"/>
      <c r="K104" s="298"/>
      <c r="L104" s="4"/>
      <c r="M104" s="3"/>
      <c r="O104" s="298"/>
      <c r="P104" s="298"/>
      <c r="Q104" s="3"/>
    </row>
    <row r="105" spans="2:18" ht="10.5" customHeight="1" x14ac:dyDescent="0.2">
      <c r="B105" s="187" t="s">
        <v>76</v>
      </c>
      <c r="C105" s="47"/>
      <c r="E105" s="3"/>
      <c r="F105" s="4"/>
      <c r="G105" s="3"/>
      <c r="H105" s="4"/>
      <c r="I105" s="4"/>
      <c r="J105" s="298"/>
      <c r="K105" s="298"/>
      <c r="L105" s="4"/>
      <c r="M105" s="3"/>
      <c r="O105" s="298"/>
      <c r="P105" s="298"/>
      <c r="Q105" s="3"/>
    </row>
    <row r="106" spans="2:18" x14ac:dyDescent="0.2">
      <c r="B106" s="84"/>
      <c r="C106" s="1"/>
      <c r="D106" s="40"/>
      <c r="E106" s="41"/>
      <c r="F106" s="110"/>
      <c r="G106" s="41"/>
      <c r="H106" s="110"/>
      <c r="I106" s="108"/>
      <c r="J106" s="307"/>
      <c r="K106" s="308"/>
      <c r="L106" s="4"/>
      <c r="M106" s="41"/>
      <c r="N106" s="110"/>
      <c r="O106" s="307"/>
      <c r="P106" s="308"/>
      <c r="Q106" s="41"/>
      <c r="R106" s="110"/>
    </row>
    <row r="107" spans="2:18" x14ac:dyDescent="0.2">
      <c r="B107" s="60" t="s">
        <v>77</v>
      </c>
      <c r="C107" s="1"/>
      <c r="D107" s="40"/>
      <c r="E107" s="293">
        <v>1000000</v>
      </c>
      <c r="F107" s="292" t="s">
        <v>8</v>
      </c>
      <c r="G107" s="293"/>
      <c r="H107" s="292"/>
      <c r="I107" s="4"/>
      <c r="J107" s="324"/>
      <c r="K107" s="325"/>
      <c r="L107" s="4"/>
      <c r="M107" s="293"/>
      <c r="N107" s="292"/>
      <c r="O107" s="324"/>
      <c r="P107" s="325"/>
      <c r="Q107" s="293"/>
      <c r="R107" s="292"/>
    </row>
    <row r="108" spans="2:18" x14ac:dyDescent="0.2">
      <c r="B108" s="223" t="s">
        <v>78</v>
      </c>
      <c r="C108" s="1"/>
      <c r="D108" s="40"/>
      <c r="E108" s="293">
        <v>20000000</v>
      </c>
      <c r="F108" s="292" t="s">
        <v>8</v>
      </c>
      <c r="G108" s="293"/>
      <c r="H108" s="292"/>
      <c r="I108" s="4"/>
      <c r="J108" s="324"/>
      <c r="K108" s="325"/>
      <c r="L108" s="4"/>
      <c r="M108" s="293"/>
      <c r="N108" s="292"/>
      <c r="O108" s="324"/>
      <c r="P108" s="325"/>
      <c r="Q108" s="293"/>
      <c r="R108" s="292"/>
    </row>
    <row r="109" spans="2:18" x14ac:dyDescent="0.2">
      <c r="B109" s="223" t="s">
        <v>79</v>
      </c>
      <c r="C109" s="1"/>
      <c r="D109" s="40"/>
      <c r="E109" s="293">
        <v>46000000</v>
      </c>
      <c r="F109" s="292" t="s">
        <v>8</v>
      </c>
      <c r="G109" s="293"/>
      <c r="H109" s="292"/>
      <c r="I109" s="4"/>
      <c r="J109" s="324"/>
      <c r="K109" s="325"/>
      <c r="L109" s="4"/>
      <c r="M109" s="293"/>
      <c r="N109" s="292"/>
      <c r="O109" s="324"/>
      <c r="P109" s="325"/>
      <c r="Q109" s="293"/>
      <c r="R109" s="292"/>
    </row>
    <row r="110" spans="2:18" x14ac:dyDescent="0.2">
      <c r="B110" s="223" t="s">
        <v>80</v>
      </c>
      <c r="C110" s="1"/>
      <c r="D110" s="40"/>
      <c r="E110" s="293">
        <v>60000000</v>
      </c>
      <c r="F110" s="292" t="s">
        <v>22</v>
      </c>
      <c r="G110" s="293"/>
      <c r="H110" s="292"/>
      <c r="I110" s="4"/>
      <c r="J110" s="324"/>
      <c r="K110" s="325"/>
      <c r="L110" s="4"/>
      <c r="M110" s="293"/>
      <c r="N110" s="292"/>
      <c r="O110" s="324"/>
      <c r="P110" s="325"/>
      <c r="Q110" s="293"/>
      <c r="R110" s="292"/>
    </row>
    <row r="111" spans="2:18" x14ac:dyDescent="0.2">
      <c r="B111" s="223" t="s">
        <v>80</v>
      </c>
      <c r="C111" s="1"/>
      <c r="D111" s="40"/>
      <c r="E111" s="293">
        <v>19000000</v>
      </c>
      <c r="F111" s="292" t="s">
        <v>8</v>
      </c>
      <c r="G111" s="293"/>
      <c r="H111" s="292"/>
      <c r="I111" s="4"/>
      <c r="J111" s="324"/>
      <c r="K111" s="325"/>
      <c r="L111" s="4"/>
      <c r="M111" s="293"/>
      <c r="N111" s="292"/>
      <c r="O111" s="324"/>
      <c r="P111" s="325"/>
      <c r="Q111" s="293"/>
      <c r="R111" s="292"/>
    </row>
    <row r="112" spans="2:18" x14ac:dyDescent="0.2">
      <c r="B112" s="223" t="s">
        <v>81</v>
      </c>
      <c r="C112" s="1"/>
      <c r="D112" s="40"/>
      <c r="E112" s="293">
        <v>2500000</v>
      </c>
      <c r="F112" s="292" t="s">
        <v>8</v>
      </c>
      <c r="G112" s="293"/>
      <c r="H112" s="292"/>
      <c r="I112" s="4"/>
      <c r="J112" s="324"/>
      <c r="K112" s="325"/>
      <c r="L112" s="4"/>
      <c r="M112" s="293"/>
      <c r="N112" s="292"/>
      <c r="O112" s="324"/>
      <c r="P112" s="325"/>
      <c r="Q112" s="293"/>
      <c r="R112" s="292"/>
    </row>
    <row r="113" spans="1:18" x14ac:dyDescent="0.2">
      <c r="B113" s="223" t="s">
        <v>82</v>
      </c>
      <c r="C113" s="1"/>
      <c r="D113" s="40"/>
      <c r="E113" s="293">
        <v>7800000</v>
      </c>
      <c r="F113" s="292" t="s">
        <v>22</v>
      </c>
      <c r="G113" s="293"/>
      <c r="H113" s="292"/>
      <c r="I113" s="4"/>
      <c r="J113" s="324"/>
      <c r="K113" s="325"/>
      <c r="L113" s="4"/>
      <c r="M113" s="293"/>
      <c r="N113" s="292"/>
      <c r="O113" s="324"/>
      <c r="P113" s="325"/>
      <c r="Q113" s="293"/>
      <c r="R113" s="292"/>
    </row>
    <row r="114" spans="1:18" x14ac:dyDescent="0.2">
      <c r="B114" s="85" t="s">
        <v>83</v>
      </c>
      <c r="C114" s="1"/>
      <c r="E114" s="117">
        <f>20000000+10000000+10000000+6000000+2000000+1000000+2500000+900000+500000</f>
        <v>52900000</v>
      </c>
      <c r="F114" s="68" t="s">
        <v>22</v>
      </c>
      <c r="G114" s="117"/>
      <c r="H114" s="68"/>
      <c r="I114" s="174"/>
      <c r="J114" s="311"/>
      <c r="K114" s="306"/>
      <c r="L114" s="4"/>
      <c r="M114" s="117"/>
      <c r="N114" s="68"/>
      <c r="O114" s="311"/>
      <c r="P114" s="306"/>
      <c r="Q114" s="117"/>
      <c r="R114" s="68"/>
    </row>
    <row r="115" spans="1:18" x14ac:dyDescent="0.2">
      <c r="B115" s="103" t="s">
        <v>84</v>
      </c>
      <c r="C115" s="1"/>
      <c r="E115" s="319">
        <f>SUM(E106:E114)</f>
        <v>209200000</v>
      </c>
      <c r="F115" s="109"/>
      <c r="G115" s="319">
        <f>SUM(G106:G114)</f>
        <v>0</v>
      </c>
      <c r="H115" s="109"/>
      <c r="I115" s="4"/>
      <c r="J115" s="299"/>
      <c r="K115" s="298"/>
      <c r="L115" s="4"/>
      <c r="M115" s="319"/>
      <c r="N115" s="109"/>
      <c r="O115" s="299"/>
      <c r="P115" s="298"/>
      <c r="Q115" s="319"/>
      <c r="R115" s="109"/>
    </row>
    <row r="116" spans="1:18" ht="9.75" customHeight="1" x14ac:dyDescent="0.2">
      <c r="B116" s="17"/>
      <c r="C116" s="11"/>
      <c r="E116" s="3"/>
      <c r="F116" s="4"/>
      <c r="G116" s="3"/>
      <c r="H116" s="4"/>
      <c r="I116" s="4"/>
      <c r="J116" s="298"/>
      <c r="K116" s="299"/>
      <c r="L116" s="43"/>
      <c r="M116" s="3"/>
      <c r="O116" s="298"/>
      <c r="P116" s="299"/>
      <c r="Q116" s="3"/>
    </row>
    <row r="117" spans="1:18" ht="8.25" customHeight="1" x14ac:dyDescent="0.2">
      <c r="B117" s="17"/>
      <c r="C117" s="6"/>
      <c r="E117" s="18"/>
      <c r="G117" s="18"/>
      <c r="H117"/>
      <c r="I117"/>
      <c r="J117" s="298"/>
      <c r="K117" s="298"/>
      <c r="M117" s="18"/>
      <c r="N117"/>
      <c r="O117" s="298"/>
      <c r="P117" s="298"/>
      <c r="Q117" s="18"/>
      <c r="R117"/>
    </row>
    <row r="118" spans="1:18" x14ac:dyDescent="0.2">
      <c r="B118" s="7" t="s">
        <v>85</v>
      </c>
      <c r="C118" s="6"/>
      <c r="E118" s="31">
        <v>0.2394</v>
      </c>
      <c r="G118" s="31"/>
      <c r="H118"/>
      <c r="I118"/>
      <c r="J118" s="298"/>
      <c r="K118" s="298"/>
      <c r="L118" s="318"/>
      <c r="M118" s="31"/>
      <c r="N118"/>
      <c r="O118" s="298"/>
      <c r="P118" s="298"/>
      <c r="Q118" s="31"/>
      <c r="R118"/>
    </row>
    <row r="119" spans="1:18" x14ac:dyDescent="0.2">
      <c r="B119" s="19" t="s">
        <v>86</v>
      </c>
      <c r="C119" s="20"/>
      <c r="E119" s="30">
        <v>7654</v>
      </c>
      <c r="G119" s="30"/>
      <c r="H119"/>
      <c r="I119"/>
      <c r="J119" s="298"/>
      <c r="K119" s="298"/>
      <c r="M119" s="30"/>
      <c r="N119"/>
      <c r="O119" s="298"/>
      <c r="P119" s="298"/>
      <c r="Q119" s="30"/>
      <c r="R119"/>
    </row>
    <row r="120" spans="1:18" ht="7.5" customHeight="1" x14ac:dyDescent="0.2">
      <c r="B120" s="29"/>
      <c r="C120" s="21"/>
      <c r="E120" s="118"/>
      <c r="G120" s="118"/>
      <c r="H120"/>
      <c r="I120"/>
      <c r="J120" s="298"/>
      <c r="K120" s="298"/>
      <c r="L120" s="33"/>
      <c r="M120" s="118"/>
      <c r="N120"/>
      <c r="O120" s="298"/>
      <c r="P120" s="298"/>
      <c r="Q120" s="118"/>
      <c r="R120"/>
    </row>
    <row r="121" spans="1:18" ht="7.5" customHeight="1" x14ac:dyDescent="0.2">
      <c r="G121"/>
      <c r="J121" s="298"/>
      <c r="K121" s="298"/>
      <c r="M121"/>
      <c r="O121" s="298"/>
      <c r="P121" s="298"/>
    </row>
    <row r="122" spans="1:18" hidden="1" x14ac:dyDescent="0.2">
      <c r="J122" s="298"/>
      <c r="K122" s="298"/>
      <c r="L122" s="4"/>
      <c r="O122" s="298"/>
      <c r="P122" s="298"/>
      <c r="Q122" s="188"/>
    </row>
    <row r="123" spans="1:18" hidden="1" x14ac:dyDescent="0.2">
      <c r="B123" s="205" t="s">
        <v>87</v>
      </c>
      <c r="E123" s="206"/>
      <c r="F123" s="207"/>
      <c r="J123" s="298"/>
      <c r="K123" s="298"/>
      <c r="L123" s="4"/>
      <c r="O123" s="298"/>
      <c r="P123" s="298"/>
      <c r="Q123" s="188"/>
    </row>
    <row r="124" spans="1:18" ht="7.5" hidden="1" customHeight="1" x14ac:dyDescent="0.2">
      <c r="J124" s="298"/>
      <c r="K124" s="298"/>
      <c r="L124" s="4"/>
      <c r="O124" s="298"/>
      <c r="P124" s="298"/>
      <c r="Q124" s="188"/>
    </row>
    <row r="125" spans="1:18" x14ac:dyDescent="0.2">
      <c r="A125" s="40" t="s">
        <v>88</v>
      </c>
      <c r="B125" s="34"/>
      <c r="J125" s="298"/>
      <c r="K125" s="298"/>
      <c r="L125" s="4"/>
      <c r="O125" s="298"/>
      <c r="P125" s="298"/>
      <c r="Q125" s="188"/>
    </row>
    <row r="126" spans="1:18" hidden="1" x14ac:dyDescent="0.2">
      <c r="B126" s="106" t="s">
        <v>89</v>
      </c>
      <c r="E126" s="226"/>
      <c r="F126" s="144"/>
      <c r="J126" s="298"/>
      <c r="K126" s="298"/>
      <c r="L126" s="4"/>
      <c r="O126" s="298"/>
      <c r="P126" s="298"/>
      <c r="Q126" s="188"/>
    </row>
    <row r="127" spans="1:18" hidden="1" x14ac:dyDescent="0.2">
      <c r="B127" s="107" t="s">
        <v>90</v>
      </c>
      <c r="E127" s="145"/>
      <c r="F127" s="146"/>
      <c r="J127" s="298"/>
      <c r="K127" s="298"/>
      <c r="L127" s="4"/>
      <c r="O127" s="298"/>
      <c r="P127" s="298"/>
      <c r="Q127" s="188"/>
    </row>
    <row r="128" spans="1:18" hidden="1" x14ac:dyDescent="0.2">
      <c r="B128" s="46" t="s">
        <v>91</v>
      </c>
      <c r="E128" s="193"/>
      <c r="F128" s="196"/>
      <c r="J128" s="298"/>
      <c r="K128" s="298"/>
      <c r="L128" s="4"/>
      <c r="O128" s="298"/>
      <c r="P128" s="298"/>
      <c r="Q128" s="188"/>
    </row>
    <row r="129" spans="1:17" hidden="1" x14ac:dyDescent="0.2">
      <c r="B129" s="46" t="s">
        <v>91</v>
      </c>
      <c r="E129" s="194"/>
      <c r="F129" s="197"/>
      <c r="J129" s="298"/>
      <c r="K129" s="298"/>
      <c r="L129" s="4"/>
      <c r="O129" s="298"/>
      <c r="P129" s="298"/>
      <c r="Q129" s="188"/>
    </row>
    <row r="130" spans="1:17" hidden="1" x14ac:dyDescent="0.2">
      <c r="B130" s="46" t="s">
        <v>92</v>
      </c>
      <c r="E130" s="194">
        <v>500000</v>
      </c>
      <c r="F130" s="197"/>
      <c r="J130" s="298"/>
      <c r="K130" s="298"/>
      <c r="L130" s="4"/>
      <c r="O130" s="298"/>
      <c r="P130" s="298"/>
      <c r="Q130" s="188"/>
    </row>
    <row r="131" spans="1:17" hidden="1" x14ac:dyDescent="0.2">
      <c r="B131" s="191" t="s">
        <v>93</v>
      </c>
      <c r="E131" s="194">
        <v>1881861</v>
      </c>
      <c r="F131" s="197"/>
      <c r="J131" s="298"/>
      <c r="K131" s="298"/>
      <c r="L131" s="4"/>
      <c r="O131" s="298"/>
      <c r="P131" s="298"/>
      <c r="Q131" s="188"/>
    </row>
    <row r="132" spans="1:17" hidden="1" x14ac:dyDescent="0.2">
      <c r="B132" s="59"/>
      <c r="C132" s="40"/>
      <c r="E132" s="195"/>
      <c r="F132" s="198"/>
      <c r="J132" s="298"/>
      <c r="K132" s="298"/>
      <c r="L132" s="4"/>
      <c r="O132" s="298"/>
      <c r="P132" s="298"/>
      <c r="Q132" s="188"/>
    </row>
    <row r="133" spans="1:17" ht="5.25" customHeight="1" x14ac:dyDescent="0.2">
      <c r="J133" s="298"/>
      <c r="K133" s="298"/>
      <c r="O133" s="298"/>
      <c r="P133" s="298"/>
      <c r="Q133" s="188"/>
    </row>
    <row r="134" spans="1:17" x14ac:dyDescent="0.2">
      <c r="A134" s="318"/>
      <c r="B134" s="40" t="s">
        <v>94</v>
      </c>
      <c r="E134" s="39"/>
      <c r="G134" s="437"/>
      <c r="J134" s="298"/>
      <c r="K134" s="298"/>
      <c r="O134" s="298"/>
      <c r="P134" s="298"/>
      <c r="Q134" s="188"/>
    </row>
    <row r="135" spans="1:17" x14ac:dyDescent="0.2">
      <c r="B135" s="28"/>
      <c r="G135" s="437"/>
      <c r="J135" s="298"/>
      <c r="K135" s="298"/>
      <c r="O135" s="298"/>
      <c r="P135" s="298"/>
      <c r="Q135" s="188"/>
    </row>
    <row r="136" spans="1:17" x14ac:dyDescent="0.2">
      <c r="C136" s="290"/>
      <c r="G136" s="437"/>
      <c r="J136" s="298"/>
      <c r="K136" s="298"/>
      <c r="O136" s="298"/>
      <c r="P136" s="298"/>
      <c r="Q136" s="39"/>
    </row>
    <row r="137" spans="1:17" x14ac:dyDescent="0.2">
      <c r="B137" s="290"/>
      <c r="C137" s="290"/>
      <c r="F137" s="298"/>
      <c r="G137" s="437"/>
      <c r="J137" s="298"/>
      <c r="O137" s="298"/>
      <c r="Q137" s="39"/>
    </row>
    <row r="138" spans="1:17" x14ac:dyDescent="0.2">
      <c r="B138" s="326"/>
      <c r="F138" s="298"/>
      <c r="G138" s="437"/>
      <c r="J138" s="298"/>
      <c r="O138" s="298"/>
      <c r="Q138" s="39"/>
    </row>
    <row r="139" spans="1:17" x14ac:dyDescent="0.2">
      <c r="B139" s="326"/>
      <c r="D139" s="291"/>
      <c r="E139" s="291"/>
      <c r="F139" s="291"/>
      <c r="G139" s="437"/>
      <c r="J139" s="291"/>
      <c r="O139" s="291"/>
      <c r="Q139" s="39"/>
    </row>
    <row r="140" spans="1:17" x14ac:dyDescent="0.2">
      <c r="B140" s="326"/>
      <c r="D140" s="291"/>
      <c r="E140" s="291"/>
      <c r="F140" s="291"/>
      <c r="G140" s="437"/>
      <c r="J140" s="291"/>
      <c r="O140" s="291"/>
      <c r="Q140" s="39"/>
    </row>
    <row r="141" spans="1:17" x14ac:dyDescent="0.2">
      <c r="B141" s="326"/>
      <c r="D141" s="291"/>
      <c r="E141" s="291"/>
      <c r="F141" s="291"/>
      <c r="G141" s="437"/>
      <c r="J141" s="291"/>
      <c r="O141" s="291"/>
      <c r="Q141" s="39"/>
    </row>
    <row r="142" spans="1:17" x14ac:dyDescent="0.2">
      <c r="B142" s="326"/>
      <c r="C142" s="290"/>
      <c r="D142" s="291"/>
      <c r="E142" s="291"/>
      <c r="F142" s="291"/>
      <c r="G142" s="437"/>
      <c r="J142" s="291"/>
      <c r="O142" s="291"/>
      <c r="Q142" s="39"/>
    </row>
    <row r="143" spans="1:17" x14ac:dyDescent="0.2">
      <c r="B143" s="326"/>
      <c r="D143" s="291"/>
      <c r="E143" s="291"/>
      <c r="F143" s="291"/>
      <c r="G143" s="437"/>
      <c r="J143" s="291"/>
      <c r="O143" s="291"/>
    </row>
    <row r="144" spans="1:17" x14ac:dyDescent="0.2">
      <c r="B144" s="326"/>
      <c r="D144" s="291"/>
      <c r="E144" s="291"/>
      <c r="F144" s="291"/>
      <c r="G144" s="437"/>
      <c r="J144" s="291"/>
      <c r="O144" s="291"/>
    </row>
    <row r="145" spans="2:16" x14ac:dyDescent="0.2">
      <c r="B145" s="326"/>
      <c r="G145" s="437"/>
      <c r="J145" s="298"/>
      <c r="K145" s="298"/>
      <c r="O145" s="298"/>
      <c r="P145" s="298"/>
    </row>
    <row r="146" spans="2:16" x14ac:dyDescent="0.2">
      <c r="B146" s="326"/>
      <c r="G146" s="437"/>
      <c r="J146" s="298"/>
      <c r="K146" s="298"/>
      <c r="O146" s="298"/>
      <c r="P146" s="298"/>
    </row>
    <row r="147" spans="2:16" x14ac:dyDescent="0.2">
      <c r="B147" s="326"/>
      <c r="E147" s="114"/>
      <c r="G147" s="437"/>
      <c r="J147" s="298"/>
      <c r="K147" s="298"/>
      <c r="O147" s="298"/>
      <c r="P147" s="298"/>
    </row>
    <row r="148" spans="2:16" x14ac:dyDescent="0.2">
      <c r="D148" s="114"/>
      <c r="G148" s="437"/>
      <c r="J148" s="298"/>
      <c r="K148" s="298"/>
      <c r="O148" s="298"/>
      <c r="P148" s="298"/>
    </row>
    <row r="149" spans="2:16" x14ac:dyDescent="0.2">
      <c r="D149" s="39"/>
      <c r="G149" s="437"/>
      <c r="J149" s="298"/>
      <c r="K149" s="298"/>
      <c r="O149" s="298"/>
      <c r="P149" s="298"/>
    </row>
    <row r="150" spans="2:16" x14ac:dyDescent="0.2">
      <c r="B150" s="326"/>
      <c r="D150" s="114"/>
      <c r="G150" s="437"/>
      <c r="J150" s="298"/>
      <c r="K150" s="298"/>
      <c r="O150" s="298"/>
      <c r="P150" s="298"/>
    </row>
    <row r="151" spans="2:16" x14ac:dyDescent="0.2">
      <c r="B151" s="326"/>
      <c r="D151" s="114"/>
      <c r="G151" s="437"/>
    </row>
    <row r="152" spans="2:16" x14ac:dyDescent="0.2">
      <c r="B152" s="326"/>
    </row>
    <row r="153" spans="2:16" x14ac:dyDescent="0.2">
      <c r="B153" s="326"/>
    </row>
    <row r="154" spans="2:16" x14ac:dyDescent="0.2">
      <c r="B154" s="326"/>
    </row>
    <row r="155" spans="2:16" x14ac:dyDescent="0.2">
      <c r="B155" s="326"/>
    </row>
    <row r="156" spans="2:16" x14ac:dyDescent="0.2">
      <c r="B156" s="326"/>
    </row>
    <row r="157" spans="2:16" x14ac:dyDescent="0.2">
      <c r="B157" s="326"/>
    </row>
    <row r="158" spans="2:16" x14ac:dyDescent="0.2">
      <c r="B158" s="326"/>
    </row>
    <row r="159" spans="2:16" x14ac:dyDescent="0.2">
      <c r="B159" s="326"/>
    </row>
  </sheetData>
  <mergeCells count="2">
    <mergeCell ref="J3:K3"/>
    <mergeCell ref="O3:P3"/>
  </mergeCells>
  <pageMargins left="0.4" right="0.4" top="0.75" bottom="0.75" header="0.3" footer="0.3"/>
  <pageSetup scale="80" orientation="landscape"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E24"/>
  <sheetViews>
    <sheetView workbookViewId="0"/>
  </sheetViews>
  <sheetFormatPr defaultRowHeight="12.75" x14ac:dyDescent="0.2"/>
  <cols>
    <col min="1" max="1" width="2.28515625" customWidth="1"/>
    <col min="2" max="2" width="15.42578125" bestFit="1" customWidth="1"/>
    <col min="3" max="3" width="36.42578125" bestFit="1" customWidth="1"/>
    <col min="4" max="4" width="25.85546875" style="92" customWidth="1"/>
  </cols>
  <sheetData>
    <row r="1" spans="1:5" s="17" customFormat="1" ht="25.9" customHeight="1" x14ac:dyDescent="0.2">
      <c r="A1" s="241"/>
      <c r="B1" s="406" t="s">
        <v>95</v>
      </c>
      <c r="C1" s="241"/>
      <c r="D1" s="405"/>
      <c r="E1" s="241"/>
    </row>
    <row r="2" spans="1:5" x14ac:dyDescent="0.2">
      <c r="A2" s="249" t="s">
        <v>96</v>
      </c>
      <c r="B2" s="255"/>
      <c r="C2" s="255"/>
      <c r="D2" s="402"/>
      <c r="E2" s="235"/>
    </row>
    <row r="3" spans="1:5" x14ac:dyDescent="0.2">
      <c r="A3" s="258"/>
      <c r="B3" s="259" t="s">
        <v>97</v>
      </c>
      <c r="C3" s="394" t="s">
        <v>98</v>
      </c>
      <c r="D3" s="403"/>
      <c r="E3" s="235"/>
    </row>
    <row r="4" spans="1:5" x14ac:dyDescent="0.2">
      <c r="A4" s="258"/>
      <c r="B4" s="259"/>
      <c r="C4" s="259"/>
      <c r="D4" s="280"/>
      <c r="E4" s="235"/>
    </row>
    <row r="5" spans="1:5" ht="26.25" customHeight="1" x14ac:dyDescent="0.2">
      <c r="A5" s="258"/>
      <c r="B5" s="261"/>
      <c r="C5" s="40"/>
      <c r="D5" s="390"/>
      <c r="E5" s="235"/>
    </row>
    <row r="6" spans="1:5" ht="26.45" customHeight="1" x14ac:dyDescent="0.2">
      <c r="A6" s="258"/>
      <c r="B6" s="235"/>
      <c r="C6" s="40"/>
      <c r="D6" s="280"/>
      <c r="E6" s="235"/>
    </row>
    <row r="7" spans="1:5" ht="27.6" customHeight="1" x14ac:dyDescent="0.2">
      <c r="A7" s="258"/>
      <c r="B7" s="261"/>
      <c r="C7" s="40"/>
      <c r="D7" s="280"/>
      <c r="E7" s="235"/>
    </row>
    <row r="8" spans="1:5" x14ac:dyDescent="0.2">
      <c r="A8" s="258"/>
      <c r="B8" s="235"/>
      <c r="C8" s="235"/>
      <c r="D8" s="280"/>
      <c r="E8" s="235"/>
    </row>
    <row r="9" spans="1:5" x14ac:dyDescent="0.2">
      <c r="A9" s="250" t="s">
        <v>99</v>
      </c>
      <c r="B9" s="252"/>
      <c r="C9" s="252"/>
      <c r="D9" s="404"/>
      <c r="E9" s="235"/>
    </row>
    <row r="10" spans="1:5" ht="36" customHeight="1" x14ac:dyDescent="0.2">
      <c r="A10" s="136"/>
      <c r="B10" s="283" t="s">
        <v>100</v>
      </c>
      <c r="C10" s="235" t="s">
        <v>101</v>
      </c>
      <c r="D10" s="430"/>
      <c r="E10" s="242"/>
    </row>
    <row r="11" spans="1:5" ht="11.25" customHeight="1" x14ac:dyDescent="0.2">
      <c r="A11" s="244"/>
      <c r="B11" s="235"/>
      <c r="C11" s="235"/>
      <c r="D11" s="431"/>
      <c r="E11" s="242"/>
    </row>
    <row r="12" spans="1:5" ht="25.5" customHeight="1" x14ac:dyDescent="0.2">
      <c r="A12" s="258"/>
      <c r="B12" s="261" t="s">
        <v>102</v>
      </c>
      <c r="C12" s="401" t="s">
        <v>103</v>
      </c>
      <c r="D12" s="432"/>
      <c r="E12" s="235"/>
    </row>
    <row r="13" spans="1:5" ht="12.75" customHeight="1" x14ac:dyDescent="0.2">
      <c r="A13" s="262"/>
      <c r="B13" s="236"/>
      <c r="C13" s="236"/>
      <c r="D13" s="433"/>
      <c r="E13" s="235"/>
    </row>
    <row r="14" spans="1:5" x14ac:dyDescent="0.2">
      <c r="A14" s="250" t="s">
        <v>104</v>
      </c>
      <c r="B14" s="252"/>
      <c r="C14" s="252"/>
      <c r="D14" s="402"/>
      <c r="E14" s="242"/>
    </row>
    <row r="15" spans="1:5" s="429" customFormat="1" ht="44.25" customHeight="1" x14ac:dyDescent="0.2">
      <c r="A15" s="426"/>
      <c r="B15" s="427" t="s">
        <v>100</v>
      </c>
      <c r="C15" s="271" t="s">
        <v>98</v>
      </c>
      <c r="D15" s="434" t="s">
        <v>105</v>
      </c>
      <c r="E15" s="428"/>
    </row>
    <row r="16" spans="1:5" x14ac:dyDescent="0.2">
      <c r="A16" s="395" t="s">
        <v>106</v>
      </c>
      <c r="B16" s="396"/>
      <c r="C16" s="396"/>
      <c r="D16" s="435"/>
      <c r="E16" s="242"/>
    </row>
    <row r="17" spans="1:5" ht="39" customHeight="1" x14ac:dyDescent="0.2">
      <c r="A17" s="397"/>
      <c r="B17" s="398"/>
      <c r="C17" s="412" t="s">
        <v>107</v>
      </c>
      <c r="D17" s="430">
        <v>4.2500000000000003E-2</v>
      </c>
      <c r="E17" s="242"/>
    </row>
    <row r="18" spans="1:5" x14ac:dyDescent="0.2">
      <c r="A18" s="399"/>
      <c r="B18" s="239"/>
      <c r="C18" s="401"/>
      <c r="D18" s="280"/>
      <c r="E18" s="242"/>
    </row>
    <row r="19" spans="1:5" ht="12.6" customHeight="1" x14ac:dyDescent="0.2">
      <c r="A19" s="141"/>
      <c r="B19" s="38"/>
      <c r="C19" s="400"/>
      <c r="D19" s="436"/>
    </row>
    <row r="20" spans="1:5" x14ac:dyDescent="0.2">
      <c r="C20" s="40"/>
    </row>
    <row r="21" spans="1:5" x14ac:dyDescent="0.2">
      <c r="C21" s="40"/>
    </row>
    <row r="22" spans="1:5" x14ac:dyDescent="0.2">
      <c r="C22" s="40"/>
    </row>
    <row r="23" spans="1:5" x14ac:dyDescent="0.2">
      <c r="C23" s="40"/>
    </row>
    <row r="24" spans="1:5" x14ac:dyDescent="0.2">
      <c r="C24" s="40"/>
    </row>
  </sheetData>
  <pageMargins left="0.7" right="0.7" top="0.75" bottom="0.75" header="0.3" footer="0.3"/>
  <pageSetup orientation="portrait" r:id="rId1"/>
  <headerFooter>
    <oddFooter>&amp;L&amp;"Arial,Italic"&amp;9Financial &amp; Business Services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I39"/>
  <sheetViews>
    <sheetView topLeftCell="A7" workbookViewId="0">
      <selection activeCell="A7" sqref="A7"/>
    </sheetView>
  </sheetViews>
  <sheetFormatPr defaultRowHeight="12.75" x14ac:dyDescent="0.2"/>
  <cols>
    <col min="1" max="1" width="3.5703125" customWidth="1"/>
    <col min="2" max="2" width="9.85546875" customWidth="1"/>
    <col min="3" max="3" width="10.85546875" customWidth="1"/>
    <col min="4" max="4" width="10" style="158" customWidth="1"/>
    <col min="5" max="6" width="10" style="17" customWidth="1"/>
    <col min="7" max="8" width="10" customWidth="1"/>
    <col min="9" max="9" width="9.5703125" customWidth="1"/>
    <col min="10" max="256" width="8.85546875"/>
    <col min="257" max="257" width="9.85546875" customWidth="1"/>
    <col min="258" max="512" width="8.85546875"/>
    <col min="513" max="513" width="9.85546875" customWidth="1"/>
    <col min="514" max="768" width="8.85546875"/>
    <col min="769" max="769" width="9.85546875" customWidth="1"/>
    <col min="770" max="1024" width="8.85546875"/>
    <col min="1025" max="1025" width="9.85546875" customWidth="1"/>
    <col min="1026" max="1280" width="8.85546875"/>
    <col min="1281" max="1281" width="9.85546875" customWidth="1"/>
    <col min="1282" max="1536" width="8.85546875"/>
    <col min="1537" max="1537" width="9.85546875" customWidth="1"/>
    <col min="1538" max="1792" width="8.85546875"/>
    <col min="1793" max="1793" width="9.85546875" customWidth="1"/>
    <col min="1794" max="2048" width="8.85546875"/>
    <col min="2049" max="2049" width="9.85546875" customWidth="1"/>
    <col min="2050" max="2304" width="8.85546875"/>
    <col min="2305" max="2305" width="9.85546875" customWidth="1"/>
    <col min="2306" max="2560" width="8.85546875"/>
    <col min="2561" max="2561" width="9.85546875" customWidth="1"/>
    <col min="2562" max="2816" width="8.85546875"/>
    <col min="2817" max="2817" width="9.85546875" customWidth="1"/>
    <col min="2818" max="3072" width="8.85546875"/>
    <col min="3073" max="3073" width="9.85546875" customWidth="1"/>
    <col min="3074" max="3328" width="8.85546875"/>
    <col min="3329" max="3329" width="9.85546875" customWidth="1"/>
    <col min="3330" max="3584" width="8.85546875"/>
    <col min="3585" max="3585" width="9.85546875" customWidth="1"/>
    <col min="3586" max="3840" width="8.85546875"/>
    <col min="3841" max="3841" width="9.85546875" customWidth="1"/>
    <col min="3842" max="4096" width="8.85546875"/>
    <col min="4097" max="4097" width="9.85546875" customWidth="1"/>
    <col min="4098" max="4352" width="8.85546875"/>
    <col min="4353" max="4353" width="9.85546875" customWidth="1"/>
    <col min="4354" max="4608" width="8.85546875"/>
    <col min="4609" max="4609" width="9.85546875" customWidth="1"/>
    <col min="4610" max="4864" width="8.85546875"/>
    <col min="4865" max="4865" width="9.85546875" customWidth="1"/>
    <col min="4866" max="5120" width="8.85546875"/>
    <col min="5121" max="5121" width="9.85546875" customWidth="1"/>
    <col min="5122" max="5376" width="8.85546875"/>
    <col min="5377" max="5377" width="9.85546875" customWidth="1"/>
    <col min="5378" max="5632" width="8.85546875"/>
    <col min="5633" max="5633" width="9.85546875" customWidth="1"/>
    <col min="5634" max="5888" width="8.85546875"/>
    <col min="5889" max="5889" width="9.85546875" customWidth="1"/>
    <col min="5890" max="6144" width="8.85546875"/>
    <col min="6145" max="6145" width="9.85546875" customWidth="1"/>
    <col min="6146" max="6400" width="8.85546875"/>
    <col min="6401" max="6401" width="9.85546875" customWidth="1"/>
    <col min="6402" max="6656" width="8.85546875"/>
    <col min="6657" max="6657" width="9.85546875" customWidth="1"/>
    <col min="6658" max="6912" width="8.85546875"/>
    <col min="6913" max="6913" width="9.85546875" customWidth="1"/>
    <col min="6914" max="7168" width="8.85546875"/>
    <col min="7169" max="7169" width="9.85546875" customWidth="1"/>
    <col min="7170" max="7424" width="8.85546875"/>
    <col min="7425" max="7425" width="9.85546875" customWidth="1"/>
    <col min="7426" max="7680" width="8.85546875"/>
    <col min="7681" max="7681" width="9.85546875" customWidth="1"/>
    <col min="7682" max="7936" width="8.85546875"/>
    <col min="7937" max="7937" width="9.85546875" customWidth="1"/>
    <col min="7938" max="8192" width="8.85546875"/>
    <col min="8193" max="8193" width="9.85546875" customWidth="1"/>
    <col min="8194" max="8448" width="8.85546875"/>
    <col min="8449" max="8449" width="9.85546875" customWidth="1"/>
    <col min="8450" max="8704" width="8.85546875"/>
    <col min="8705" max="8705" width="9.85546875" customWidth="1"/>
    <col min="8706" max="8960" width="8.85546875"/>
    <col min="8961" max="8961" width="9.85546875" customWidth="1"/>
    <col min="8962" max="9216" width="8.85546875"/>
    <col min="9217" max="9217" width="9.85546875" customWidth="1"/>
    <col min="9218" max="9472" width="8.85546875"/>
    <col min="9473" max="9473" width="9.85546875" customWidth="1"/>
    <col min="9474" max="9728" width="8.85546875"/>
    <col min="9729" max="9729" width="9.85546875" customWidth="1"/>
    <col min="9730" max="9984" width="8.85546875"/>
    <col min="9985" max="9985" width="9.85546875" customWidth="1"/>
    <col min="9986" max="10240" width="8.85546875"/>
    <col min="10241" max="10241" width="9.85546875" customWidth="1"/>
    <col min="10242" max="10496" width="8.85546875"/>
    <col min="10497" max="10497" width="9.85546875" customWidth="1"/>
    <col min="10498" max="10752" width="8.85546875"/>
    <col min="10753" max="10753" width="9.85546875" customWidth="1"/>
    <col min="10754" max="11008" width="8.85546875"/>
    <col min="11009" max="11009" width="9.85546875" customWidth="1"/>
    <col min="11010" max="11264" width="8.85546875"/>
    <col min="11265" max="11265" width="9.85546875" customWidth="1"/>
    <col min="11266" max="11520" width="8.85546875"/>
    <col min="11521" max="11521" width="9.85546875" customWidth="1"/>
    <col min="11522" max="11776" width="8.85546875"/>
    <col min="11777" max="11777" width="9.85546875" customWidth="1"/>
    <col min="11778" max="12032" width="8.85546875"/>
    <col min="12033" max="12033" width="9.85546875" customWidth="1"/>
    <col min="12034" max="12288" width="8.85546875"/>
    <col min="12289" max="12289" width="9.85546875" customWidth="1"/>
    <col min="12290" max="12544" width="8.85546875"/>
    <col min="12545" max="12545" width="9.85546875" customWidth="1"/>
    <col min="12546" max="12800" width="8.85546875"/>
    <col min="12801" max="12801" width="9.85546875" customWidth="1"/>
    <col min="12802" max="13056" width="8.85546875"/>
    <col min="13057" max="13057" width="9.85546875" customWidth="1"/>
    <col min="13058" max="13312" width="8.85546875"/>
    <col min="13313" max="13313" width="9.85546875" customWidth="1"/>
    <col min="13314" max="13568" width="8.85546875"/>
    <col min="13569" max="13569" width="9.85546875" customWidth="1"/>
    <col min="13570" max="13824" width="8.85546875"/>
    <col min="13825" max="13825" width="9.85546875" customWidth="1"/>
    <col min="13826" max="14080" width="8.85546875"/>
    <col min="14081" max="14081" width="9.85546875" customWidth="1"/>
    <col min="14082" max="14336" width="8.85546875"/>
    <col min="14337" max="14337" width="9.85546875" customWidth="1"/>
    <col min="14338" max="14592" width="8.85546875"/>
    <col min="14593" max="14593" width="9.85546875" customWidth="1"/>
    <col min="14594" max="14848" width="8.85546875"/>
    <col min="14849" max="14849" width="9.85546875" customWidth="1"/>
    <col min="14850" max="15104" width="8.85546875"/>
    <col min="15105" max="15105" width="9.85546875" customWidth="1"/>
    <col min="15106" max="15360" width="8.85546875"/>
    <col min="15361" max="15361" width="9.85546875" customWidth="1"/>
    <col min="15362" max="15616" width="8.85546875"/>
    <col min="15617" max="15617" width="9.85546875" customWidth="1"/>
    <col min="15618" max="15872" width="8.85546875"/>
    <col min="15873" max="15873" width="9.85546875" customWidth="1"/>
    <col min="15874" max="16128" width="8.85546875"/>
    <col min="16129" max="16129" width="9.85546875" customWidth="1"/>
    <col min="16130" max="16382" width="8.85546875"/>
    <col min="16383" max="16384" width="8.85546875" customWidth="1"/>
  </cols>
  <sheetData>
    <row r="1" spans="1:9" x14ac:dyDescent="0.2">
      <c r="A1" s="78" t="s">
        <v>108</v>
      </c>
    </row>
    <row r="2" spans="1:9" ht="8.25" customHeight="1" x14ac:dyDescent="0.2">
      <c r="A2" s="78"/>
    </row>
    <row r="3" spans="1:9" x14ac:dyDescent="0.2">
      <c r="A3" s="17" t="s">
        <v>109</v>
      </c>
      <c r="C3" s="78"/>
    </row>
    <row r="4" spans="1:9" x14ac:dyDescent="0.2">
      <c r="A4" s="17"/>
      <c r="C4" s="78"/>
    </row>
    <row r="5" spans="1:9" x14ac:dyDescent="0.2">
      <c r="C5" s="17"/>
    </row>
    <row r="6" spans="1:9" x14ac:dyDescent="0.2">
      <c r="C6" s="40"/>
      <c r="F6" s="17" t="s">
        <v>2</v>
      </c>
    </row>
    <row r="7" spans="1:9" ht="76.5" customHeight="1" x14ac:dyDescent="0.25">
      <c r="B7" s="94" t="s">
        <v>110</v>
      </c>
      <c r="C7" s="210" t="s">
        <v>111</v>
      </c>
      <c r="D7" s="421" t="s">
        <v>112</v>
      </c>
      <c r="E7" s="392" t="s">
        <v>113</v>
      </c>
      <c r="F7" s="392" t="s">
        <v>114</v>
      </c>
      <c r="G7" s="457" t="s">
        <v>115</v>
      </c>
      <c r="H7" s="210" t="s">
        <v>116</v>
      </c>
      <c r="I7" s="210" t="s">
        <v>117</v>
      </c>
    </row>
    <row r="8" spans="1:9" ht="15" x14ac:dyDescent="0.25">
      <c r="B8" s="95">
        <v>0</v>
      </c>
      <c r="C8" s="213">
        <v>35000</v>
      </c>
      <c r="D8" s="422">
        <v>35460</v>
      </c>
      <c r="E8" s="442">
        <v>37000</v>
      </c>
      <c r="F8" s="440">
        <v>38570</v>
      </c>
      <c r="G8" s="219">
        <f>F8-E8</f>
        <v>1570</v>
      </c>
      <c r="H8" s="219"/>
      <c r="I8" s="115"/>
    </row>
    <row r="9" spans="1:9" ht="15" x14ac:dyDescent="0.25">
      <c r="B9" s="97">
        <v>1</v>
      </c>
      <c r="C9" s="214">
        <v>36000</v>
      </c>
      <c r="D9" s="423">
        <v>36470</v>
      </c>
      <c r="E9" s="443">
        <v>38000</v>
      </c>
      <c r="F9" s="441">
        <v>39620</v>
      </c>
      <c r="G9" s="220">
        <f t="shared" ref="G9:G38" si="0">F9-E9</f>
        <v>1620</v>
      </c>
      <c r="H9" s="220">
        <f>F9-E8</f>
        <v>2620</v>
      </c>
      <c r="I9" s="447">
        <f>H9/E8</f>
        <v>7.0810810810810809E-2</v>
      </c>
    </row>
    <row r="10" spans="1:9" ht="15" x14ac:dyDescent="0.25">
      <c r="B10" s="97">
        <v>2</v>
      </c>
      <c r="C10" s="214">
        <v>37000</v>
      </c>
      <c r="D10" s="423">
        <v>37480</v>
      </c>
      <c r="E10" s="443">
        <v>39000</v>
      </c>
      <c r="F10" s="441">
        <v>40660</v>
      </c>
      <c r="G10" s="220">
        <f t="shared" si="0"/>
        <v>1660</v>
      </c>
      <c r="H10" s="220">
        <f t="shared" ref="H10:H38" si="1">F10-E9</f>
        <v>2660</v>
      </c>
      <c r="I10" s="447">
        <f t="shared" ref="I10:I38" si="2">H10/E9</f>
        <v>7.0000000000000007E-2</v>
      </c>
    </row>
    <row r="11" spans="1:9" ht="15" x14ac:dyDescent="0.25">
      <c r="B11" s="97">
        <v>3</v>
      </c>
      <c r="C11" s="214">
        <v>38000</v>
      </c>
      <c r="D11" s="423">
        <v>38490</v>
      </c>
      <c r="E11" s="443">
        <v>40000</v>
      </c>
      <c r="F11" s="441">
        <v>41700</v>
      </c>
      <c r="G11" s="220">
        <f t="shared" si="0"/>
        <v>1700</v>
      </c>
      <c r="H11" s="220">
        <f t="shared" si="1"/>
        <v>2700</v>
      </c>
      <c r="I11" s="447">
        <f t="shared" si="2"/>
        <v>6.9230769230769235E-2</v>
      </c>
    </row>
    <row r="12" spans="1:9" ht="15" x14ac:dyDescent="0.25">
      <c r="B12" s="97">
        <v>4</v>
      </c>
      <c r="C12" s="214">
        <v>39000</v>
      </c>
      <c r="D12" s="423">
        <v>39510</v>
      </c>
      <c r="E12" s="443">
        <v>41000</v>
      </c>
      <c r="F12" s="441">
        <v>42740</v>
      </c>
      <c r="G12" s="220">
        <f t="shared" si="0"/>
        <v>1740</v>
      </c>
      <c r="H12" s="220">
        <f t="shared" si="1"/>
        <v>2740</v>
      </c>
      <c r="I12" s="447">
        <f t="shared" si="2"/>
        <v>6.8500000000000005E-2</v>
      </c>
    </row>
    <row r="13" spans="1:9" ht="15" x14ac:dyDescent="0.25">
      <c r="B13" s="97">
        <v>5</v>
      </c>
      <c r="C13" s="214">
        <v>40000</v>
      </c>
      <c r="D13" s="423">
        <v>40520</v>
      </c>
      <c r="E13" s="443">
        <v>42000</v>
      </c>
      <c r="F13" s="441">
        <v>43790</v>
      </c>
      <c r="G13" s="220">
        <f t="shared" si="0"/>
        <v>1790</v>
      </c>
      <c r="H13" s="220">
        <f t="shared" si="1"/>
        <v>2790</v>
      </c>
      <c r="I13" s="447">
        <f t="shared" si="2"/>
        <v>6.8048780487804883E-2</v>
      </c>
    </row>
    <row r="14" spans="1:9" ht="15" x14ac:dyDescent="0.25">
      <c r="B14" s="97">
        <v>6</v>
      </c>
      <c r="C14" s="214">
        <v>41000</v>
      </c>
      <c r="D14" s="423">
        <v>41530</v>
      </c>
      <c r="E14" s="443">
        <v>43000</v>
      </c>
      <c r="F14" s="441">
        <v>44830</v>
      </c>
      <c r="G14" s="220">
        <f t="shared" si="0"/>
        <v>1830</v>
      </c>
      <c r="H14" s="220">
        <f t="shared" si="1"/>
        <v>2830</v>
      </c>
      <c r="I14" s="447">
        <f t="shared" si="2"/>
        <v>6.7380952380952375E-2</v>
      </c>
    </row>
    <row r="15" spans="1:9" ht="15" x14ac:dyDescent="0.25">
      <c r="B15" s="97">
        <v>7</v>
      </c>
      <c r="C15" s="214">
        <v>42000</v>
      </c>
      <c r="D15" s="423">
        <v>42550</v>
      </c>
      <c r="E15" s="443">
        <v>44000</v>
      </c>
      <c r="F15" s="441">
        <v>45870</v>
      </c>
      <c r="G15" s="220">
        <f>F15-E15</f>
        <v>1870</v>
      </c>
      <c r="H15" s="220">
        <f t="shared" si="1"/>
        <v>2870</v>
      </c>
      <c r="I15" s="447">
        <f t="shared" si="2"/>
        <v>6.6744186046511625E-2</v>
      </c>
    </row>
    <row r="16" spans="1:9" ht="15" x14ac:dyDescent="0.25">
      <c r="B16" s="97">
        <v>8</v>
      </c>
      <c r="C16" s="214">
        <v>43000</v>
      </c>
      <c r="D16" s="423">
        <v>43560</v>
      </c>
      <c r="E16" s="443">
        <v>45000</v>
      </c>
      <c r="F16" s="441">
        <v>46910</v>
      </c>
      <c r="G16" s="220">
        <f t="shared" si="0"/>
        <v>1910</v>
      </c>
      <c r="H16" s="220">
        <f t="shared" si="1"/>
        <v>2910</v>
      </c>
      <c r="I16" s="447">
        <f t="shared" si="2"/>
        <v>6.6136363636363632E-2</v>
      </c>
    </row>
    <row r="17" spans="2:9" ht="15" x14ac:dyDescent="0.25">
      <c r="B17" s="97">
        <v>9</v>
      </c>
      <c r="C17" s="214">
        <v>44000</v>
      </c>
      <c r="D17" s="423">
        <v>44570</v>
      </c>
      <c r="E17" s="443">
        <v>46000</v>
      </c>
      <c r="F17" s="441">
        <v>47960</v>
      </c>
      <c r="G17" s="220">
        <f t="shared" si="0"/>
        <v>1960</v>
      </c>
      <c r="H17" s="220">
        <f t="shared" si="1"/>
        <v>2960</v>
      </c>
      <c r="I17" s="447">
        <f t="shared" si="2"/>
        <v>6.5777777777777782E-2</v>
      </c>
    </row>
    <row r="18" spans="2:9" ht="15" x14ac:dyDescent="0.25">
      <c r="B18" s="97">
        <v>10</v>
      </c>
      <c r="C18" s="214">
        <v>45000</v>
      </c>
      <c r="D18" s="423">
        <v>45590</v>
      </c>
      <c r="E18" s="443">
        <v>47000</v>
      </c>
      <c r="F18" s="441">
        <v>49000</v>
      </c>
      <c r="G18" s="220">
        <f t="shared" si="0"/>
        <v>2000</v>
      </c>
      <c r="H18" s="220">
        <f t="shared" si="1"/>
        <v>3000</v>
      </c>
      <c r="I18" s="447">
        <f t="shared" si="2"/>
        <v>6.5217391304347824E-2</v>
      </c>
    </row>
    <row r="19" spans="2:9" ht="15" x14ac:dyDescent="0.25">
      <c r="B19" s="97">
        <v>11</v>
      </c>
      <c r="C19" s="214">
        <v>46000</v>
      </c>
      <c r="D19" s="423">
        <v>46600</v>
      </c>
      <c r="E19" s="443">
        <v>48000</v>
      </c>
      <c r="F19" s="441">
        <v>50040</v>
      </c>
      <c r="G19" s="220">
        <f t="shared" si="0"/>
        <v>2040</v>
      </c>
      <c r="H19" s="220">
        <f t="shared" si="1"/>
        <v>3040</v>
      </c>
      <c r="I19" s="447">
        <f t="shared" si="2"/>
        <v>6.4680851063829786E-2</v>
      </c>
    </row>
    <row r="20" spans="2:9" ht="15" x14ac:dyDescent="0.25">
      <c r="B20" s="97">
        <v>12</v>
      </c>
      <c r="C20" s="214">
        <v>47000</v>
      </c>
      <c r="D20" s="423">
        <v>47610</v>
      </c>
      <c r="E20" s="443">
        <v>49000</v>
      </c>
      <c r="F20" s="441">
        <v>51080</v>
      </c>
      <c r="G20" s="220">
        <f t="shared" si="0"/>
        <v>2080</v>
      </c>
      <c r="H20" s="220">
        <f t="shared" si="1"/>
        <v>3080</v>
      </c>
      <c r="I20" s="447">
        <f t="shared" si="2"/>
        <v>6.4166666666666664E-2</v>
      </c>
    </row>
    <row r="21" spans="2:9" ht="15" x14ac:dyDescent="0.25">
      <c r="B21" s="97">
        <v>13</v>
      </c>
      <c r="C21" s="214">
        <v>48000</v>
      </c>
      <c r="D21" s="423">
        <v>48620</v>
      </c>
      <c r="E21" s="443">
        <v>50000</v>
      </c>
      <c r="F21" s="441">
        <v>52130</v>
      </c>
      <c r="G21" s="220">
        <f t="shared" si="0"/>
        <v>2130</v>
      </c>
      <c r="H21" s="220">
        <f t="shared" si="1"/>
        <v>3130</v>
      </c>
      <c r="I21" s="447">
        <f t="shared" si="2"/>
        <v>6.3877551020408166E-2</v>
      </c>
    </row>
    <row r="22" spans="2:9" ht="15" x14ac:dyDescent="0.25">
      <c r="B22" s="97">
        <v>14</v>
      </c>
      <c r="C22" s="214">
        <v>49000</v>
      </c>
      <c r="D22" s="423">
        <v>49640</v>
      </c>
      <c r="E22" s="443">
        <v>51000</v>
      </c>
      <c r="F22" s="441">
        <v>53170</v>
      </c>
      <c r="G22" s="220">
        <f t="shared" si="0"/>
        <v>2170</v>
      </c>
      <c r="H22" s="220">
        <f t="shared" si="1"/>
        <v>3170</v>
      </c>
      <c r="I22" s="447">
        <f t="shared" si="2"/>
        <v>6.3399999999999998E-2</v>
      </c>
    </row>
    <row r="23" spans="2:9" ht="15" x14ac:dyDescent="0.25">
      <c r="B23" s="97">
        <v>15</v>
      </c>
      <c r="C23" s="214">
        <v>50000</v>
      </c>
      <c r="D23" s="423">
        <v>50650</v>
      </c>
      <c r="E23" s="443">
        <v>52000</v>
      </c>
      <c r="F23" s="441">
        <v>54210</v>
      </c>
      <c r="G23" s="220">
        <f t="shared" si="0"/>
        <v>2210</v>
      </c>
      <c r="H23" s="220">
        <f t="shared" si="1"/>
        <v>3210</v>
      </c>
      <c r="I23" s="447">
        <f t="shared" si="2"/>
        <v>6.2941176470588237E-2</v>
      </c>
    </row>
    <row r="24" spans="2:9" ht="15" x14ac:dyDescent="0.25">
      <c r="B24" s="97">
        <v>16</v>
      </c>
      <c r="C24" s="214">
        <v>50000</v>
      </c>
      <c r="D24" s="423">
        <v>50650</v>
      </c>
      <c r="E24" s="443">
        <v>52000</v>
      </c>
      <c r="F24" s="441">
        <v>54210</v>
      </c>
      <c r="G24" s="220">
        <f t="shared" si="0"/>
        <v>2210</v>
      </c>
      <c r="H24" s="220">
        <f t="shared" si="1"/>
        <v>2210</v>
      </c>
      <c r="I24" s="447">
        <f t="shared" si="2"/>
        <v>4.2500000000000003E-2</v>
      </c>
    </row>
    <row r="25" spans="2:9" ht="15" x14ac:dyDescent="0.25">
      <c r="B25" s="97">
        <v>17</v>
      </c>
      <c r="C25" s="214">
        <v>50000</v>
      </c>
      <c r="D25" s="423">
        <v>50650</v>
      </c>
      <c r="E25" s="443">
        <v>52000</v>
      </c>
      <c r="F25" s="441">
        <v>54210</v>
      </c>
      <c r="G25" s="220">
        <f t="shared" si="0"/>
        <v>2210</v>
      </c>
      <c r="H25" s="220">
        <f t="shared" si="1"/>
        <v>2210</v>
      </c>
      <c r="I25" s="447">
        <f t="shared" si="2"/>
        <v>4.2500000000000003E-2</v>
      </c>
    </row>
    <row r="26" spans="2:9" ht="15" x14ac:dyDescent="0.25">
      <c r="B26" s="97">
        <v>18</v>
      </c>
      <c r="C26" s="214">
        <v>50000</v>
      </c>
      <c r="D26" s="423">
        <v>50650</v>
      </c>
      <c r="E26" s="443">
        <v>52000</v>
      </c>
      <c r="F26" s="441">
        <v>54210</v>
      </c>
      <c r="G26" s="220">
        <f t="shared" si="0"/>
        <v>2210</v>
      </c>
      <c r="H26" s="220">
        <f t="shared" si="1"/>
        <v>2210</v>
      </c>
      <c r="I26" s="447">
        <f t="shared" si="2"/>
        <v>4.2500000000000003E-2</v>
      </c>
    </row>
    <row r="27" spans="2:9" ht="15" x14ac:dyDescent="0.25">
      <c r="B27" s="97">
        <v>19</v>
      </c>
      <c r="C27" s="214">
        <v>50000</v>
      </c>
      <c r="D27" s="423">
        <v>50650</v>
      </c>
      <c r="E27" s="443">
        <v>52000</v>
      </c>
      <c r="F27" s="441">
        <v>54210</v>
      </c>
      <c r="G27" s="220">
        <f t="shared" si="0"/>
        <v>2210</v>
      </c>
      <c r="H27" s="220">
        <f t="shared" si="1"/>
        <v>2210</v>
      </c>
      <c r="I27" s="447">
        <f t="shared" si="2"/>
        <v>4.2500000000000003E-2</v>
      </c>
    </row>
    <row r="28" spans="2:9" ht="15" x14ac:dyDescent="0.25">
      <c r="B28" s="97">
        <v>20</v>
      </c>
      <c r="C28" s="214">
        <v>50000</v>
      </c>
      <c r="D28" s="423">
        <v>50650</v>
      </c>
      <c r="E28" s="443">
        <v>52000</v>
      </c>
      <c r="F28" s="441">
        <v>54210</v>
      </c>
      <c r="G28" s="220">
        <f t="shared" si="0"/>
        <v>2210</v>
      </c>
      <c r="H28" s="220">
        <f t="shared" si="1"/>
        <v>2210</v>
      </c>
      <c r="I28" s="447">
        <f t="shared" si="2"/>
        <v>4.2500000000000003E-2</v>
      </c>
    </row>
    <row r="29" spans="2:9" ht="15" x14ac:dyDescent="0.25">
      <c r="B29" s="97">
        <v>21</v>
      </c>
      <c r="C29" s="214">
        <v>50000</v>
      </c>
      <c r="D29" s="423">
        <v>50650</v>
      </c>
      <c r="E29" s="443">
        <v>52000</v>
      </c>
      <c r="F29" s="441">
        <v>54210</v>
      </c>
      <c r="G29" s="220">
        <f t="shared" si="0"/>
        <v>2210</v>
      </c>
      <c r="H29" s="220">
        <f t="shared" si="1"/>
        <v>2210</v>
      </c>
      <c r="I29" s="447">
        <f t="shared" si="2"/>
        <v>4.2500000000000003E-2</v>
      </c>
    </row>
    <row r="30" spans="2:9" ht="15" x14ac:dyDescent="0.25">
      <c r="B30" s="97">
        <v>22</v>
      </c>
      <c r="C30" s="214">
        <v>50000</v>
      </c>
      <c r="D30" s="423">
        <v>50650</v>
      </c>
      <c r="E30" s="443">
        <v>52000</v>
      </c>
      <c r="F30" s="441">
        <v>54210</v>
      </c>
      <c r="G30" s="220">
        <f t="shared" si="0"/>
        <v>2210</v>
      </c>
      <c r="H30" s="220">
        <f t="shared" si="1"/>
        <v>2210</v>
      </c>
      <c r="I30" s="447">
        <f t="shared" si="2"/>
        <v>4.2500000000000003E-2</v>
      </c>
    </row>
    <row r="31" spans="2:9" ht="15" x14ac:dyDescent="0.25">
      <c r="B31" s="97">
        <v>23</v>
      </c>
      <c r="C31" s="214">
        <v>50000</v>
      </c>
      <c r="D31" s="423">
        <v>50650</v>
      </c>
      <c r="E31" s="443">
        <v>52000</v>
      </c>
      <c r="F31" s="441">
        <v>54210</v>
      </c>
      <c r="G31" s="220">
        <f t="shared" si="0"/>
        <v>2210</v>
      </c>
      <c r="H31" s="220">
        <f t="shared" si="1"/>
        <v>2210</v>
      </c>
      <c r="I31" s="447">
        <f t="shared" si="2"/>
        <v>4.2500000000000003E-2</v>
      </c>
    </row>
    <row r="32" spans="2:9" ht="15" x14ac:dyDescent="0.25">
      <c r="B32" s="97">
        <v>24</v>
      </c>
      <c r="C32" s="214">
        <v>50000</v>
      </c>
      <c r="D32" s="423">
        <v>50650</v>
      </c>
      <c r="E32" s="443">
        <v>52000</v>
      </c>
      <c r="F32" s="441">
        <v>54210</v>
      </c>
      <c r="G32" s="220">
        <f t="shared" si="0"/>
        <v>2210</v>
      </c>
      <c r="H32" s="220">
        <f t="shared" si="1"/>
        <v>2210</v>
      </c>
      <c r="I32" s="447">
        <f t="shared" si="2"/>
        <v>4.2500000000000003E-2</v>
      </c>
    </row>
    <row r="33" spans="2:9" ht="15" x14ac:dyDescent="0.25">
      <c r="B33" s="97">
        <v>25</v>
      </c>
      <c r="C33" s="214">
        <v>52000</v>
      </c>
      <c r="D33" s="423">
        <v>52680</v>
      </c>
      <c r="E33" s="443">
        <v>54000</v>
      </c>
      <c r="F33" s="441">
        <v>56300</v>
      </c>
      <c r="G33" s="220">
        <f t="shared" si="0"/>
        <v>2300</v>
      </c>
      <c r="H33" s="220">
        <f t="shared" si="1"/>
        <v>4300</v>
      </c>
      <c r="I33" s="447">
        <f t="shared" si="2"/>
        <v>8.269230769230769E-2</v>
      </c>
    </row>
    <row r="34" spans="2:9" ht="15" x14ac:dyDescent="0.25">
      <c r="B34" s="97">
        <v>26</v>
      </c>
      <c r="C34" s="214">
        <v>52000</v>
      </c>
      <c r="D34" s="423">
        <v>52680</v>
      </c>
      <c r="E34" s="443">
        <v>54000</v>
      </c>
      <c r="F34" s="441">
        <v>56300</v>
      </c>
      <c r="G34" s="220">
        <f t="shared" si="0"/>
        <v>2300</v>
      </c>
      <c r="H34" s="220">
        <f t="shared" si="1"/>
        <v>2300</v>
      </c>
      <c r="I34" s="447">
        <f t="shared" si="2"/>
        <v>4.2592592592592592E-2</v>
      </c>
    </row>
    <row r="35" spans="2:9" ht="15" x14ac:dyDescent="0.25">
      <c r="B35" s="97">
        <v>27</v>
      </c>
      <c r="C35" s="214">
        <v>52000</v>
      </c>
      <c r="D35" s="423">
        <v>52680</v>
      </c>
      <c r="E35" s="443">
        <v>54000</v>
      </c>
      <c r="F35" s="441">
        <v>56300</v>
      </c>
      <c r="G35" s="220">
        <f t="shared" si="0"/>
        <v>2300</v>
      </c>
      <c r="H35" s="220">
        <f t="shared" si="1"/>
        <v>2300</v>
      </c>
      <c r="I35" s="447">
        <f t="shared" si="2"/>
        <v>4.2592592592592592E-2</v>
      </c>
    </row>
    <row r="36" spans="2:9" ht="15" x14ac:dyDescent="0.25">
      <c r="B36" s="97">
        <v>28</v>
      </c>
      <c r="C36" s="214">
        <v>52000</v>
      </c>
      <c r="D36" s="423">
        <v>52680</v>
      </c>
      <c r="E36" s="443">
        <v>54000</v>
      </c>
      <c r="F36" s="441">
        <v>56300</v>
      </c>
      <c r="G36" s="220">
        <f t="shared" si="0"/>
        <v>2300</v>
      </c>
      <c r="H36" s="220">
        <f t="shared" si="1"/>
        <v>2300</v>
      </c>
      <c r="I36" s="447">
        <f t="shared" si="2"/>
        <v>4.2592592592592592E-2</v>
      </c>
    </row>
    <row r="37" spans="2:9" ht="15" x14ac:dyDescent="0.25">
      <c r="B37" s="97">
        <v>29</v>
      </c>
      <c r="C37" s="214">
        <v>52000</v>
      </c>
      <c r="D37" s="423">
        <v>52680</v>
      </c>
      <c r="E37" s="443">
        <v>54000</v>
      </c>
      <c r="F37" s="441">
        <v>56300</v>
      </c>
      <c r="G37" s="220">
        <f t="shared" si="0"/>
        <v>2300</v>
      </c>
      <c r="H37" s="220">
        <f t="shared" si="1"/>
        <v>2300</v>
      </c>
      <c r="I37" s="447">
        <f t="shared" si="2"/>
        <v>4.2592592592592592E-2</v>
      </c>
    </row>
    <row r="38" spans="2:9" ht="15" x14ac:dyDescent="0.25">
      <c r="B38" s="289">
        <v>30</v>
      </c>
      <c r="C38" s="215">
        <v>52000</v>
      </c>
      <c r="D38" s="424">
        <v>52680</v>
      </c>
      <c r="E38" s="444">
        <v>54000</v>
      </c>
      <c r="F38" s="445">
        <v>56300</v>
      </c>
      <c r="G38" s="221">
        <f t="shared" si="0"/>
        <v>2300</v>
      </c>
      <c r="H38" s="221">
        <f t="shared" si="1"/>
        <v>2300</v>
      </c>
      <c r="I38" s="448">
        <f t="shared" si="2"/>
        <v>4.2592592592592592E-2</v>
      </c>
    </row>
    <row r="39" spans="2:9" x14ac:dyDescent="0.2">
      <c r="G39" s="69"/>
      <c r="H39" s="69"/>
    </row>
  </sheetData>
  <sortState xmlns:xlrd2="http://schemas.microsoft.com/office/spreadsheetml/2017/richdata2" ref="L8:Q38">
    <sortCondition ref="P8:P38"/>
  </sortState>
  <pageMargins left="0.7" right="0.7" top="0.75" bottom="0.75" header="0.3" footer="0.3"/>
  <pageSetup orientation="portrait" r:id="rId1"/>
  <headerFooter>
    <oddFooter>&amp;L&amp;"Arial,Italic"&amp;9Financial &amp; Business Services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16DB-8C70-46E9-9822-75CED5A152FC}">
  <dimension ref="A1:J39"/>
  <sheetViews>
    <sheetView zoomScaleNormal="100" workbookViewId="0">
      <selection activeCell="A2" sqref="A2"/>
    </sheetView>
  </sheetViews>
  <sheetFormatPr defaultRowHeight="12.75" x14ac:dyDescent="0.2"/>
  <cols>
    <col min="1" max="1" width="11.7109375" customWidth="1"/>
    <col min="2" max="2" width="8.5703125" customWidth="1"/>
    <col min="3" max="3" width="13.28515625" customWidth="1"/>
    <col min="4" max="4" width="10.140625" bestFit="1" customWidth="1"/>
    <col min="5" max="5" width="9.85546875" bestFit="1" customWidth="1"/>
    <col min="6" max="6" width="10.140625" bestFit="1" customWidth="1"/>
    <col min="8" max="8" width="12" bestFit="1" customWidth="1"/>
    <col min="9" max="9" width="11.28515625" bestFit="1" customWidth="1"/>
    <col min="10" max="10" width="12.28515625" bestFit="1" customWidth="1"/>
    <col min="11" max="11" width="9.7109375" bestFit="1" customWidth="1"/>
  </cols>
  <sheetData>
    <row r="1" spans="1:6" x14ac:dyDescent="0.2">
      <c r="A1" s="17" t="s">
        <v>118</v>
      </c>
    </row>
    <row r="4" spans="1:6" ht="25.5" x14ac:dyDescent="0.2">
      <c r="A4" s="327" t="s">
        <v>119</v>
      </c>
      <c r="C4" s="232" t="s">
        <v>120</v>
      </c>
      <c r="D4" s="232" t="s">
        <v>121</v>
      </c>
      <c r="E4" s="229" t="s">
        <v>122</v>
      </c>
      <c r="F4" s="233" t="s">
        <v>123</v>
      </c>
    </row>
    <row r="5" spans="1:6" x14ac:dyDescent="0.2">
      <c r="C5" s="234" t="s">
        <v>124</v>
      </c>
      <c r="D5" s="272">
        <v>68125</v>
      </c>
      <c r="E5" s="272">
        <v>74938</v>
      </c>
      <c r="F5" s="272">
        <v>81750</v>
      </c>
    </row>
    <row r="6" spans="1:6" x14ac:dyDescent="0.2">
      <c r="C6" s="234" t="s">
        <v>125</v>
      </c>
      <c r="D6" s="272">
        <v>71531</v>
      </c>
      <c r="E6" s="272">
        <v>78684</v>
      </c>
      <c r="F6" s="272">
        <v>85837</v>
      </c>
    </row>
    <row r="7" spans="1:6" x14ac:dyDescent="0.2">
      <c r="C7" s="234" t="s">
        <v>126</v>
      </c>
      <c r="D7" s="272">
        <v>74938</v>
      </c>
      <c r="E7" s="272">
        <v>82432</v>
      </c>
      <c r="F7" s="272">
        <v>89926</v>
      </c>
    </row>
    <row r="8" spans="1:6" x14ac:dyDescent="0.2">
      <c r="C8" s="234" t="s">
        <v>127</v>
      </c>
      <c r="D8" s="272">
        <v>78344</v>
      </c>
      <c r="E8" s="272">
        <v>86178</v>
      </c>
      <c r="F8" s="272">
        <v>94013</v>
      </c>
    </row>
    <row r="9" spans="1:6" x14ac:dyDescent="0.2">
      <c r="C9" s="234" t="s">
        <v>128</v>
      </c>
      <c r="D9" s="272">
        <v>81750</v>
      </c>
      <c r="E9" s="272">
        <v>89925</v>
      </c>
      <c r="F9" s="272">
        <v>98100</v>
      </c>
    </row>
    <row r="10" spans="1:6" x14ac:dyDescent="0.2">
      <c r="C10" s="234" t="s">
        <v>129</v>
      </c>
      <c r="D10" s="272">
        <v>85156</v>
      </c>
      <c r="E10" s="272">
        <v>93672</v>
      </c>
      <c r="F10" s="272">
        <v>102187</v>
      </c>
    </row>
    <row r="13" spans="1:6" ht="25.5" x14ac:dyDescent="0.2">
      <c r="A13" s="17" t="s">
        <v>130</v>
      </c>
      <c r="B13" s="393">
        <v>2.5000000000000001E-2</v>
      </c>
      <c r="C13" s="232" t="s">
        <v>120</v>
      </c>
      <c r="D13" s="232" t="s">
        <v>121</v>
      </c>
      <c r="E13" s="229" t="s">
        <v>122</v>
      </c>
      <c r="F13" s="233" t="s">
        <v>123</v>
      </c>
    </row>
    <row r="14" spans="1:6" x14ac:dyDescent="0.2">
      <c r="C14" s="234" t="s">
        <v>124</v>
      </c>
      <c r="D14" s="272">
        <v>69828</v>
      </c>
      <c r="E14" s="272">
        <v>76811</v>
      </c>
      <c r="F14" s="272">
        <v>83794</v>
      </c>
    </row>
    <row r="15" spans="1:6" x14ac:dyDescent="0.2">
      <c r="C15" s="234" t="s">
        <v>125</v>
      </c>
      <c r="D15" s="272">
        <v>73319</v>
      </c>
      <c r="E15" s="272">
        <v>80651</v>
      </c>
      <c r="F15" s="272">
        <v>87983</v>
      </c>
    </row>
    <row r="16" spans="1:6" x14ac:dyDescent="0.2">
      <c r="C16" s="234" t="s">
        <v>126</v>
      </c>
      <c r="D16" s="272">
        <v>76811</v>
      </c>
      <c r="E16" s="272">
        <v>84492</v>
      </c>
      <c r="F16" s="272">
        <v>92173</v>
      </c>
    </row>
    <row r="17" spans="1:10" x14ac:dyDescent="0.2">
      <c r="C17" s="234" t="s">
        <v>127</v>
      </c>
      <c r="D17" s="272">
        <v>80302</v>
      </c>
      <c r="E17" s="272">
        <v>88332</v>
      </c>
      <c r="F17" s="272">
        <v>96362</v>
      </c>
    </row>
    <row r="18" spans="1:10" x14ac:dyDescent="0.2">
      <c r="C18" s="234" t="s">
        <v>128</v>
      </c>
      <c r="D18" s="272">
        <v>83794</v>
      </c>
      <c r="E18" s="272">
        <v>92173</v>
      </c>
      <c r="F18" s="272">
        <v>100553</v>
      </c>
    </row>
    <row r="19" spans="1:10" x14ac:dyDescent="0.2">
      <c r="C19" s="234" t="s">
        <v>129</v>
      </c>
      <c r="D19" s="272">
        <v>87285</v>
      </c>
      <c r="E19" s="272">
        <v>96014</v>
      </c>
      <c r="F19" s="272">
        <v>104742</v>
      </c>
    </row>
    <row r="20" spans="1:10" x14ac:dyDescent="0.2">
      <c r="C20" s="241"/>
    </row>
    <row r="23" spans="1:10" ht="25.5" x14ac:dyDescent="0.2">
      <c r="A23" s="17" t="s">
        <v>131</v>
      </c>
      <c r="B23" s="82">
        <v>0.04</v>
      </c>
      <c r="C23" s="232" t="s">
        <v>120</v>
      </c>
      <c r="D23" s="232" t="s">
        <v>121</v>
      </c>
      <c r="E23" s="229" t="s">
        <v>122</v>
      </c>
      <c r="F23" s="233" t="s">
        <v>123</v>
      </c>
    </row>
    <row r="24" spans="1:10" x14ac:dyDescent="0.2">
      <c r="C24" s="234" t="s">
        <v>124</v>
      </c>
      <c r="D24" s="272">
        <v>72621</v>
      </c>
      <c r="E24" s="272">
        <v>79883</v>
      </c>
      <c r="F24" s="272">
        <v>87145</v>
      </c>
      <c r="H24" s="114"/>
      <c r="I24" s="114"/>
      <c r="J24" s="114"/>
    </row>
    <row r="25" spans="1:10" x14ac:dyDescent="0.2">
      <c r="C25" s="234" t="s">
        <v>125</v>
      </c>
      <c r="D25" s="272">
        <v>76252</v>
      </c>
      <c r="E25" s="272">
        <v>83877</v>
      </c>
      <c r="F25" s="272">
        <v>91502</v>
      </c>
      <c r="H25" s="114"/>
      <c r="I25" s="114"/>
      <c r="J25" s="114"/>
    </row>
    <row r="26" spans="1:10" x14ac:dyDescent="0.2">
      <c r="C26" s="234" t="s">
        <v>126</v>
      </c>
      <c r="D26" s="272">
        <v>79883</v>
      </c>
      <c r="E26" s="272">
        <v>87872</v>
      </c>
      <c r="F26" s="272">
        <v>95860</v>
      </c>
      <c r="H26" s="114"/>
      <c r="I26" s="114"/>
      <c r="J26" s="114"/>
    </row>
    <row r="27" spans="1:10" x14ac:dyDescent="0.2">
      <c r="C27" s="234" t="s">
        <v>127</v>
      </c>
      <c r="D27" s="272">
        <v>83514</v>
      </c>
      <c r="E27" s="272">
        <v>91865</v>
      </c>
      <c r="F27" s="272">
        <v>100217</v>
      </c>
      <c r="H27" s="114"/>
      <c r="I27" s="114"/>
      <c r="J27" s="114"/>
    </row>
    <row r="28" spans="1:10" x14ac:dyDescent="0.2">
      <c r="C28" s="234" t="s">
        <v>128</v>
      </c>
      <c r="D28" s="272">
        <v>87146</v>
      </c>
      <c r="E28" s="272">
        <v>95860</v>
      </c>
      <c r="F28" s="272">
        <v>104574</v>
      </c>
      <c r="H28" s="114"/>
      <c r="I28" s="114"/>
      <c r="J28" s="114"/>
    </row>
    <row r="29" spans="1:10" x14ac:dyDescent="0.2">
      <c r="C29" s="234" t="s">
        <v>129</v>
      </c>
      <c r="D29" s="272">
        <v>90776</v>
      </c>
      <c r="E29" s="272">
        <v>99854</v>
      </c>
      <c r="F29" s="272">
        <v>108931</v>
      </c>
      <c r="H29" s="114"/>
      <c r="I29" s="114"/>
      <c r="J29" s="114"/>
    </row>
    <row r="31" spans="1:10" ht="25.5" x14ac:dyDescent="0.2">
      <c r="A31" s="17" t="s">
        <v>131</v>
      </c>
      <c r="B31" s="82">
        <v>4.2500000000000003E-2</v>
      </c>
      <c r="C31" s="232" t="s">
        <v>120</v>
      </c>
      <c r="D31" s="232" t="s">
        <v>121</v>
      </c>
      <c r="E31" s="229" t="s">
        <v>122</v>
      </c>
      <c r="F31" s="233" t="s">
        <v>123</v>
      </c>
    </row>
    <row r="32" spans="1:10" x14ac:dyDescent="0.2">
      <c r="C32" s="234" t="s">
        <v>124</v>
      </c>
      <c r="D32" s="272">
        <v>75707</v>
      </c>
      <c r="E32" s="272">
        <v>83278</v>
      </c>
      <c r="F32" s="272">
        <v>90849</v>
      </c>
      <c r="H32" s="446"/>
    </row>
    <row r="33" spans="3:6" x14ac:dyDescent="0.2">
      <c r="C33" s="234" t="s">
        <v>125</v>
      </c>
      <c r="D33" s="272">
        <v>79492.709999999992</v>
      </c>
      <c r="E33" s="272">
        <v>87441.772499999992</v>
      </c>
      <c r="F33" s="272">
        <v>95390.834999999992</v>
      </c>
    </row>
    <row r="34" spans="3:6" x14ac:dyDescent="0.2">
      <c r="C34" s="234" t="s">
        <v>126</v>
      </c>
      <c r="D34" s="272">
        <v>83278.027499999997</v>
      </c>
      <c r="E34" s="272">
        <v>91606</v>
      </c>
      <c r="F34" s="272">
        <v>99934.05</v>
      </c>
    </row>
    <row r="35" spans="3:6" x14ac:dyDescent="0.2">
      <c r="C35" s="234" t="s">
        <v>127</v>
      </c>
      <c r="D35" s="272">
        <v>87063.345000000001</v>
      </c>
      <c r="E35" s="272">
        <v>95769.262499999997</v>
      </c>
      <c r="F35" s="272">
        <v>104476.2225</v>
      </c>
    </row>
    <row r="36" spans="3:6" x14ac:dyDescent="0.2">
      <c r="C36" s="234" t="s">
        <v>128</v>
      </c>
      <c r="D36" s="272">
        <v>90849</v>
      </c>
      <c r="E36" s="272">
        <v>99934.05</v>
      </c>
      <c r="F36" s="272">
        <v>109018.395</v>
      </c>
    </row>
    <row r="37" spans="3:6" x14ac:dyDescent="0.2">
      <c r="C37" s="234" t="s">
        <v>129</v>
      </c>
      <c r="D37" s="272">
        <v>94633.98</v>
      </c>
      <c r="E37" s="272">
        <v>104097.795</v>
      </c>
      <c r="F37" s="272">
        <v>113560.5675</v>
      </c>
    </row>
    <row r="39" spans="3:6" x14ac:dyDescent="0.2">
      <c r="D39" s="459"/>
    </row>
  </sheetData>
  <pageMargins left="0.7" right="0.7" top="0.75" bottom="0.75" header="0.3" footer="0.3"/>
  <pageSetup orientation="portrait" r:id="rId1"/>
  <headerFooter>
    <oddFooter>&amp;L&amp;"Arial,Italic"&amp;9Financial and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40625" defaultRowHeight="12.75" x14ac:dyDescent="0.2"/>
  <cols>
    <col min="1" max="1" width="5.28515625" style="336" customWidth="1"/>
    <col min="2" max="2" width="40" style="343" bestFit="1" customWidth="1"/>
    <col min="3" max="3" width="5.28515625" style="343" customWidth="1"/>
    <col min="4" max="4" width="52.5703125" style="343" customWidth="1"/>
    <col min="5" max="5" width="14.140625" style="343" bestFit="1" customWidth="1"/>
    <col min="6" max="6" width="2.28515625" style="343" customWidth="1"/>
    <col min="7" max="7" width="14.140625" style="343" bestFit="1" customWidth="1"/>
    <col min="8" max="8" width="12.5703125" style="343" bestFit="1" customWidth="1"/>
    <col min="9" max="9" width="4.140625" style="343" customWidth="1"/>
    <col min="10" max="16384" width="9.140625" style="343"/>
  </cols>
  <sheetData>
    <row r="1" spans="1:8" x14ac:dyDescent="0.2">
      <c r="B1" s="389" t="s">
        <v>132</v>
      </c>
    </row>
    <row r="2" spans="1:8" s="334" customFormat="1" x14ac:dyDescent="0.2">
      <c r="A2" s="331"/>
      <c r="B2" s="332" t="s">
        <v>133</v>
      </c>
      <c r="C2" s="332" t="s">
        <v>134</v>
      </c>
      <c r="D2" s="332" t="s">
        <v>135</v>
      </c>
      <c r="E2" s="332" t="s">
        <v>136</v>
      </c>
      <c r="F2" s="333"/>
      <c r="G2" s="332" t="s">
        <v>137</v>
      </c>
      <c r="H2" s="334" t="s">
        <v>138</v>
      </c>
    </row>
    <row r="3" spans="1:8" s="334" customFormat="1" x14ac:dyDescent="0.2">
      <c r="A3" s="335" t="s">
        <v>139</v>
      </c>
      <c r="B3" s="333"/>
      <c r="C3" s="333"/>
      <c r="D3" s="333"/>
      <c r="E3" s="333"/>
      <c r="F3" s="333"/>
      <c r="G3" s="333"/>
    </row>
    <row r="4" spans="1:8" ht="25.5" x14ac:dyDescent="0.2">
      <c r="B4" s="337" t="s">
        <v>140</v>
      </c>
      <c r="C4" s="338">
        <v>181</v>
      </c>
      <c r="D4" s="339" t="s">
        <v>141</v>
      </c>
      <c r="E4" s="340">
        <f>E55*0.9</f>
        <v>3241602327.5999999</v>
      </c>
      <c r="F4" s="341"/>
      <c r="G4" s="342">
        <f>E4</f>
        <v>3241602327.5999999</v>
      </c>
    </row>
    <row r="5" spans="1:8" x14ac:dyDescent="0.2">
      <c r="B5" s="344"/>
      <c r="C5" s="345"/>
      <c r="D5" s="346"/>
      <c r="E5" s="347"/>
      <c r="F5" s="341"/>
      <c r="G5" s="347"/>
    </row>
    <row r="6" spans="1:8" x14ac:dyDescent="0.2">
      <c r="A6" s="335" t="s">
        <v>142</v>
      </c>
      <c r="B6" s="344"/>
      <c r="C6" s="345"/>
      <c r="D6" s="346"/>
      <c r="E6" s="347"/>
      <c r="F6" s="341"/>
      <c r="G6" s="347"/>
    </row>
    <row r="7" spans="1:8" ht="38.25" x14ac:dyDescent="0.2">
      <c r="B7" s="348" t="s">
        <v>143</v>
      </c>
      <c r="C7" s="349">
        <v>182</v>
      </c>
      <c r="D7" s="350" t="s">
        <v>144</v>
      </c>
      <c r="E7" s="351">
        <v>20000000</v>
      </c>
      <c r="F7" s="341"/>
      <c r="G7" s="352">
        <f>E7</f>
        <v>20000000</v>
      </c>
      <c r="H7" s="343">
        <v>20000000</v>
      </c>
    </row>
    <row r="8" spans="1:8" ht="38.25" x14ac:dyDescent="0.2">
      <c r="B8" s="353" t="s">
        <v>145</v>
      </c>
      <c r="C8" s="354"/>
      <c r="D8" s="355" t="s">
        <v>146</v>
      </c>
      <c r="E8" s="356">
        <v>1500000</v>
      </c>
      <c r="F8" s="341"/>
      <c r="G8" s="357">
        <f>E8</f>
        <v>1500000</v>
      </c>
      <c r="H8" s="343">
        <v>15000000</v>
      </c>
    </row>
    <row r="9" spans="1:8" ht="16.5" customHeight="1" x14ac:dyDescent="0.2">
      <c r="A9" s="358" t="s">
        <v>147</v>
      </c>
      <c r="B9" s="331"/>
      <c r="C9" s="334"/>
      <c r="D9" s="346"/>
      <c r="E9" s="359"/>
      <c r="F9" s="341"/>
      <c r="G9" s="359"/>
    </row>
    <row r="10" spans="1:8" ht="51" x14ac:dyDescent="0.2">
      <c r="B10" s="360" t="s">
        <v>148</v>
      </c>
      <c r="C10" s="361" t="s">
        <v>149</v>
      </c>
      <c r="D10" s="362" t="s">
        <v>150</v>
      </c>
      <c r="E10" s="363">
        <v>36000000</v>
      </c>
      <c r="F10" s="341"/>
      <c r="G10" s="364">
        <f>E10</f>
        <v>36000000</v>
      </c>
    </row>
    <row r="11" spans="1:8" ht="38.25" x14ac:dyDescent="0.2">
      <c r="B11" s="365" t="s">
        <v>151</v>
      </c>
      <c r="C11" s="366" t="s">
        <v>149</v>
      </c>
      <c r="D11" s="367" t="s">
        <v>152</v>
      </c>
      <c r="E11" s="368">
        <v>36000000</v>
      </c>
      <c r="F11" s="341"/>
      <c r="G11" s="369">
        <f>E11</f>
        <v>36000000</v>
      </c>
    </row>
    <row r="12" spans="1:8" ht="25.5" x14ac:dyDescent="0.2">
      <c r="B12" s="365" t="s">
        <v>153</v>
      </c>
      <c r="C12" s="366" t="s">
        <v>149</v>
      </c>
      <c r="D12" s="367" t="s">
        <v>154</v>
      </c>
      <c r="E12" s="368">
        <v>10000000</v>
      </c>
      <c r="F12" s="341"/>
      <c r="G12" s="369">
        <f>E12</f>
        <v>10000000</v>
      </c>
    </row>
    <row r="13" spans="1:8" x14ac:dyDescent="0.2">
      <c r="B13" s="365" t="s">
        <v>155</v>
      </c>
      <c r="C13" s="366"/>
      <c r="D13" s="367" t="s">
        <v>156</v>
      </c>
      <c r="E13" s="368"/>
      <c r="F13" s="341"/>
      <c r="G13" s="369">
        <v>10000000</v>
      </c>
    </row>
    <row r="14" spans="1:8" x14ac:dyDescent="0.2">
      <c r="B14" s="365" t="s">
        <v>157</v>
      </c>
      <c r="C14" s="366" t="s">
        <v>149</v>
      </c>
      <c r="D14" s="367" t="s">
        <v>158</v>
      </c>
      <c r="E14" s="368">
        <v>10000000</v>
      </c>
      <c r="F14" s="341"/>
      <c r="G14" s="369"/>
    </row>
    <row r="15" spans="1:8" ht="25.5" x14ac:dyDescent="0.2">
      <c r="B15" s="365" t="s">
        <v>159</v>
      </c>
      <c r="C15" s="366" t="s">
        <v>149</v>
      </c>
      <c r="D15" s="367" t="s">
        <v>160</v>
      </c>
      <c r="E15" s="368">
        <v>15000000</v>
      </c>
      <c r="F15" s="341"/>
      <c r="G15" s="369"/>
    </row>
    <row r="16" spans="1:8" s="331" customFormat="1" x14ac:dyDescent="0.2">
      <c r="B16" s="365" t="s">
        <v>161</v>
      </c>
      <c r="C16" s="366" t="s">
        <v>149</v>
      </c>
      <c r="D16" s="367" t="s">
        <v>162</v>
      </c>
      <c r="E16" s="368">
        <v>15000000</v>
      </c>
      <c r="F16" s="370"/>
      <c r="G16" s="371"/>
    </row>
    <row r="17" spans="2:7" s="331" customFormat="1" ht="25.5" x14ac:dyDescent="0.2">
      <c r="B17" s="365" t="s">
        <v>163</v>
      </c>
      <c r="C17" s="366" t="s">
        <v>149</v>
      </c>
      <c r="D17" s="367" t="s">
        <v>164</v>
      </c>
      <c r="E17" s="368"/>
      <c r="F17" s="370"/>
      <c r="G17" s="371">
        <v>18500000</v>
      </c>
    </row>
    <row r="18" spans="2:7" s="331" customFormat="1" ht="25.5" x14ac:dyDescent="0.2">
      <c r="B18" s="365" t="s">
        <v>165</v>
      </c>
      <c r="C18" s="366" t="s">
        <v>149</v>
      </c>
      <c r="D18" s="367" t="s">
        <v>166</v>
      </c>
      <c r="E18" s="368"/>
      <c r="F18" s="370"/>
      <c r="G18" s="371">
        <v>2500000</v>
      </c>
    </row>
    <row r="19" spans="2:7" s="331" customFormat="1" ht="25.5" x14ac:dyDescent="0.2">
      <c r="B19" s="365" t="s">
        <v>167</v>
      </c>
      <c r="C19" s="366" t="s">
        <v>149</v>
      </c>
      <c r="D19" s="367" t="s">
        <v>168</v>
      </c>
      <c r="E19" s="368"/>
      <c r="F19" s="370"/>
      <c r="G19" s="371">
        <v>2600000</v>
      </c>
    </row>
    <row r="20" spans="2:7" s="331" customFormat="1" ht="38.25" x14ac:dyDescent="0.2">
      <c r="B20" s="365" t="s">
        <v>169</v>
      </c>
      <c r="C20" s="366" t="s">
        <v>149</v>
      </c>
      <c r="D20" s="367" t="s">
        <v>170</v>
      </c>
      <c r="E20" s="368"/>
      <c r="F20" s="370"/>
      <c r="G20" s="371">
        <v>100000000</v>
      </c>
    </row>
    <row r="21" spans="2:7" s="331" customFormat="1" ht="38.25" x14ac:dyDescent="0.2">
      <c r="B21" s="365" t="s">
        <v>55</v>
      </c>
      <c r="C21" s="366"/>
      <c r="D21" s="367" t="s">
        <v>171</v>
      </c>
      <c r="E21" s="368"/>
      <c r="F21" s="370"/>
      <c r="G21" s="371">
        <v>1000000</v>
      </c>
    </row>
    <row r="22" spans="2:7" s="331" customFormat="1" ht="51" x14ac:dyDescent="0.2">
      <c r="B22" s="365" t="s">
        <v>172</v>
      </c>
      <c r="C22" s="366"/>
      <c r="D22" s="367" t="s">
        <v>173</v>
      </c>
      <c r="E22" s="368"/>
      <c r="F22" s="370"/>
      <c r="G22" s="371">
        <v>970000</v>
      </c>
    </row>
    <row r="23" spans="2:7" s="331" customFormat="1" ht="38.25" x14ac:dyDescent="0.2">
      <c r="B23" s="365" t="s">
        <v>174</v>
      </c>
      <c r="C23" s="366"/>
      <c r="D23" s="367" t="s">
        <v>175</v>
      </c>
      <c r="E23" s="368"/>
      <c r="F23" s="370"/>
      <c r="G23" s="371">
        <v>18000000</v>
      </c>
    </row>
    <row r="24" spans="2:7" s="331" customFormat="1" ht="63.75" x14ac:dyDescent="0.2">
      <c r="B24" s="365" t="s">
        <v>176</v>
      </c>
      <c r="C24" s="366"/>
      <c r="D24" s="367" t="s">
        <v>177</v>
      </c>
      <c r="E24" s="368"/>
      <c r="F24" s="370"/>
      <c r="G24" s="371">
        <v>5000000</v>
      </c>
    </row>
    <row r="25" spans="2:7" s="331" customFormat="1" ht="63.75" x14ac:dyDescent="0.2">
      <c r="B25" s="365" t="s">
        <v>178</v>
      </c>
      <c r="C25" s="366"/>
      <c r="D25" s="367" t="s">
        <v>179</v>
      </c>
      <c r="E25" s="368"/>
      <c r="F25" s="370"/>
      <c r="G25" s="371">
        <v>2400000</v>
      </c>
    </row>
    <row r="26" spans="2:7" s="331" customFormat="1" ht="38.25" x14ac:dyDescent="0.2">
      <c r="B26" s="365" t="s">
        <v>180</v>
      </c>
      <c r="C26" s="366"/>
      <c r="D26" s="367" t="s">
        <v>181</v>
      </c>
      <c r="E26" s="368"/>
      <c r="F26" s="370"/>
      <c r="G26" s="371">
        <v>10500000</v>
      </c>
    </row>
    <row r="27" spans="2:7" s="331" customFormat="1" ht="63.75" x14ac:dyDescent="0.2">
      <c r="B27" s="365" t="s">
        <v>182</v>
      </c>
      <c r="C27" s="366"/>
      <c r="D27" s="367" t="s">
        <v>183</v>
      </c>
      <c r="E27" s="368"/>
      <c r="F27" s="370"/>
      <c r="G27" s="371">
        <v>13200000</v>
      </c>
    </row>
    <row r="28" spans="2:7" s="331" customFormat="1" ht="25.5" customHeight="1" x14ac:dyDescent="0.2">
      <c r="B28" s="365" t="s">
        <v>184</v>
      </c>
      <c r="C28" s="366"/>
      <c r="D28" s="367"/>
      <c r="E28" s="368"/>
      <c r="F28" s="370"/>
      <c r="G28" s="371">
        <v>2500000</v>
      </c>
    </row>
    <row r="29" spans="2:7" ht="25.5" x14ac:dyDescent="0.2">
      <c r="B29" s="365" t="s">
        <v>185</v>
      </c>
      <c r="C29" s="366"/>
      <c r="D29" s="367" t="s">
        <v>186</v>
      </c>
      <c r="E29" s="368">
        <v>500000</v>
      </c>
      <c r="F29" s="341"/>
      <c r="G29" s="369">
        <f>E29</f>
        <v>500000</v>
      </c>
    </row>
    <row r="30" spans="2:7" ht="25.5" x14ac:dyDescent="0.2">
      <c r="B30" s="365" t="s">
        <v>187</v>
      </c>
      <c r="C30" s="366"/>
      <c r="D30" s="367" t="s">
        <v>188</v>
      </c>
      <c r="E30" s="368">
        <v>37500000</v>
      </c>
      <c r="F30" s="341"/>
      <c r="G30" s="369">
        <f>E30</f>
        <v>37500000</v>
      </c>
    </row>
    <row r="31" spans="2:7" x14ac:dyDescent="0.2">
      <c r="B31" s="365"/>
      <c r="C31" s="366"/>
      <c r="D31" s="367" t="s">
        <v>189</v>
      </c>
      <c r="E31" s="368"/>
      <c r="F31" s="341"/>
      <c r="G31" s="369">
        <v>2500000</v>
      </c>
    </row>
    <row r="32" spans="2:7" x14ac:dyDescent="0.2">
      <c r="B32" s="365" t="s">
        <v>190</v>
      </c>
      <c r="C32" s="366"/>
      <c r="D32" s="367" t="s">
        <v>191</v>
      </c>
      <c r="E32" s="368"/>
      <c r="F32" s="341"/>
      <c r="G32" s="369">
        <v>324036</v>
      </c>
    </row>
    <row r="33" spans="2:7" x14ac:dyDescent="0.2">
      <c r="B33" s="365" t="s">
        <v>192</v>
      </c>
      <c r="C33" s="366"/>
      <c r="D33" s="367" t="s">
        <v>193</v>
      </c>
      <c r="E33" s="368"/>
      <c r="F33" s="341"/>
      <c r="G33" s="369">
        <v>4084000</v>
      </c>
    </row>
    <row r="34" spans="2:7" x14ac:dyDescent="0.2">
      <c r="B34" s="365" t="s">
        <v>194</v>
      </c>
      <c r="C34" s="366"/>
      <c r="D34" s="367" t="s">
        <v>195</v>
      </c>
      <c r="E34" s="368"/>
      <c r="F34" s="341"/>
      <c r="G34" s="369">
        <v>500000</v>
      </c>
    </row>
    <row r="35" spans="2:7" ht="25.5" x14ac:dyDescent="0.2">
      <c r="B35" s="365" t="s">
        <v>196</v>
      </c>
      <c r="C35" s="366"/>
      <c r="D35" s="367" t="s">
        <v>197</v>
      </c>
      <c r="E35" s="368">
        <v>1000000</v>
      </c>
      <c r="F35" s="341"/>
      <c r="G35" s="369">
        <f>E35</f>
        <v>1000000</v>
      </c>
    </row>
    <row r="36" spans="2:7" ht="25.5" x14ac:dyDescent="0.2">
      <c r="B36" s="365" t="s">
        <v>198</v>
      </c>
      <c r="C36" s="366"/>
      <c r="D36" s="367" t="s">
        <v>199</v>
      </c>
      <c r="E36" s="368"/>
      <c r="F36" s="341"/>
      <c r="G36" s="369">
        <v>800000</v>
      </c>
    </row>
    <row r="37" spans="2:7" x14ac:dyDescent="0.2">
      <c r="B37" s="365" t="s">
        <v>200</v>
      </c>
      <c r="C37" s="366"/>
      <c r="D37" s="367" t="s">
        <v>201</v>
      </c>
      <c r="E37" s="368"/>
      <c r="F37" s="341"/>
      <c r="G37" s="369">
        <v>1700000</v>
      </c>
    </row>
    <row r="38" spans="2:7" x14ac:dyDescent="0.2">
      <c r="B38" s="365" t="s">
        <v>202</v>
      </c>
      <c r="C38" s="366"/>
      <c r="D38" s="367" t="s">
        <v>203</v>
      </c>
      <c r="E38" s="368"/>
      <c r="F38" s="341"/>
      <c r="G38" s="369">
        <v>2500000</v>
      </c>
    </row>
    <row r="39" spans="2:7" x14ac:dyDescent="0.2">
      <c r="B39" s="365" t="s">
        <v>204</v>
      </c>
      <c r="C39" s="366"/>
      <c r="D39" s="367" t="s">
        <v>205</v>
      </c>
      <c r="E39" s="368">
        <v>2000000</v>
      </c>
      <c r="F39" s="341"/>
      <c r="G39" s="369"/>
    </row>
    <row r="40" spans="2:7" x14ac:dyDescent="0.2">
      <c r="B40" s="365" t="s">
        <v>206</v>
      </c>
      <c r="C40" s="366"/>
      <c r="D40" s="367" t="s">
        <v>207</v>
      </c>
      <c r="E40" s="368"/>
      <c r="F40" s="341"/>
      <c r="G40" s="369">
        <v>350000</v>
      </c>
    </row>
    <row r="41" spans="2:7" ht="38.25" x14ac:dyDescent="0.2">
      <c r="B41" s="365" t="s">
        <v>208</v>
      </c>
      <c r="C41" s="366"/>
      <c r="D41" s="367" t="s">
        <v>209</v>
      </c>
      <c r="E41" s="368">
        <v>2000000</v>
      </c>
      <c r="F41" s="341"/>
      <c r="G41" s="369">
        <f>E41</f>
        <v>2000000</v>
      </c>
    </row>
    <row r="42" spans="2:7" ht="25.5" x14ac:dyDescent="0.2">
      <c r="B42" s="365" t="s">
        <v>210</v>
      </c>
      <c r="C42" s="366" t="s">
        <v>149</v>
      </c>
      <c r="D42" s="367" t="s">
        <v>211</v>
      </c>
      <c r="E42" s="368"/>
      <c r="F42" s="341"/>
      <c r="G42" s="369">
        <v>6650000</v>
      </c>
    </row>
    <row r="43" spans="2:7" ht="38.25" x14ac:dyDescent="0.2">
      <c r="B43" s="365" t="s">
        <v>212</v>
      </c>
      <c r="C43" s="366"/>
      <c r="D43" s="367" t="s">
        <v>213</v>
      </c>
      <c r="E43" s="368">
        <v>9000000</v>
      </c>
      <c r="F43" s="341"/>
      <c r="G43" s="369"/>
    </row>
    <row r="44" spans="2:7" x14ac:dyDescent="0.2">
      <c r="B44" s="365" t="s">
        <v>214</v>
      </c>
      <c r="C44" s="366"/>
      <c r="D44" s="367" t="s">
        <v>215</v>
      </c>
      <c r="E44" s="368">
        <v>200000</v>
      </c>
      <c r="F44" s="341"/>
      <c r="G44" s="369"/>
    </row>
    <row r="45" spans="2:7" x14ac:dyDescent="0.2">
      <c r="B45" s="365" t="s">
        <v>214</v>
      </c>
      <c r="C45" s="366"/>
      <c r="D45" s="367" t="s">
        <v>216</v>
      </c>
      <c r="E45" s="368"/>
      <c r="F45" s="341"/>
      <c r="G45" s="369">
        <v>100000</v>
      </c>
    </row>
    <row r="46" spans="2:7" ht="25.5" x14ac:dyDescent="0.2">
      <c r="B46" s="365" t="s">
        <v>217</v>
      </c>
      <c r="C46" s="366"/>
      <c r="D46" s="367" t="s">
        <v>218</v>
      </c>
      <c r="E46" s="368"/>
      <c r="F46" s="341"/>
      <c r="G46" s="369">
        <v>1000000</v>
      </c>
    </row>
    <row r="47" spans="2:7" ht="25.5" x14ac:dyDescent="0.2">
      <c r="B47" s="372" t="s">
        <v>219</v>
      </c>
      <c r="C47" s="373"/>
      <c r="D47" s="374" t="s">
        <v>220</v>
      </c>
      <c r="E47" s="375">
        <v>8000000</v>
      </c>
      <c r="F47" s="341"/>
      <c r="G47" s="376">
        <f>E47</f>
        <v>8000000</v>
      </c>
    </row>
    <row r="48" spans="2:7" ht="6.75" customHeight="1" x14ac:dyDescent="0.2">
      <c r="E48" s="359"/>
      <c r="F48" s="341"/>
      <c r="G48" s="359"/>
    </row>
    <row r="49" spans="1:7" s="377" customFormat="1" ht="15.75" thickBot="1" x14ac:dyDescent="0.3">
      <c r="A49" s="449"/>
      <c r="B49" s="336"/>
      <c r="C49" s="449"/>
      <c r="D49" s="378" t="s">
        <v>221</v>
      </c>
      <c r="E49" s="379">
        <f>SUM(E4:E47)</f>
        <v>3445302327.5999999</v>
      </c>
      <c r="F49" s="449"/>
      <c r="G49" s="379">
        <f>SUM(G4:G47)</f>
        <v>3601780363.5999999</v>
      </c>
    </row>
    <row r="50" spans="1:7" ht="7.5" customHeight="1" thickTop="1" x14ac:dyDescent="0.2">
      <c r="F50" s="341"/>
    </row>
    <row r="51" spans="1:7" ht="14.25" customHeight="1" x14ac:dyDescent="0.2">
      <c r="B51" s="380" t="s">
        <v>222</v>
      </c>
      <c r="C51" s="381"/>
      <c r="D51" s="382"/>
      <c r="E51" s="383">
        <f>E55-E53-E49</f>
        <v>138482078.4000001</v>
      </c>
      <c r="G51" s="383">
        <f>G55-G53-G49</f>
        <v>-17995957.599999905</v>
      </c>
    </row>
    <row r="52" spans="1:7" ht="6" customHeight="1" x14ac:dyDescent="0.2">
      <c r="B52" s="336"/>
      <c r="D52" s="336"/>
      <c r="E52" s="384"/>
      <c r="G52" s="384"/>
    </row>
    <row r="53" spans="1:7" x14ac:dyDescent="0.2">
      <c r="A53" s="358"/>
      <c r="B53" s="358"/>
      <c r="C53" s="345"/>
      <c r="D53" s="385" t="s">
        <v>223</v>
      </c>
      <c r="E53" s="386">
        <f>1514630+16481328</f>
        <v>17995958</v>
      </c>
      <c r="G53" s="386">
        <f>E53</f>
        <v>17995958</v>
      </c>
    </row>
    <row r="54" spans="1:7" x14ac:dyDescent="0.2">
      <c r="B54" s="336"/>
      <c r="C54" s="345"/>
      <c r="D54" s="387"/>
      <c r="E54" s="347"/>
      <c r="G54" s="347"/>
    </row>
    <row r="55" spans="1:7" ht="13.5" thickBot="1" x14ac:dyDescent="0.25">
      <c r="C55" s="345"/>
      <c r="D55" s="378" t="s">
        <v>224</v>
      </c>
      <c r="E55" s="388">
        <v>3601780364</v>
      </c>
      <c r="G55" s="388">
        <v>3601780364</v>
      </c>
    </row>
    <row r="56" spans="1:7" ht="13.5" thickTop="1" x14ac:dyDescent="0.2">
      <c r="C56" s="345"/>
      <c r="D56" s="387"/>
      <c r="E56" s="347"/>
      <c r="G56" s="347"/>
    </row>
    <row r="57" spans="1:7" x14ac:dyDescent="0.2">
      <c r="C57" s="345"/>
      <c r="D57" s="387"/>
      <c r="E57" s="347"/>
      <c r="G57" s="347"/>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40625" defaultRowHeight="12.75" x14ac:dyDescent="0.2"/>
  <cols>
    <col min="3" max="3" width="25.140625" bestFit="1" customWidth="1"/>
    <col min="4" max="4" width="3.5703125" customWidth="1"/>
    <col min="5" max="5" width="1.85546875" customWidth="1"/>
    <col min="7" max="7" width="19.7109375" customWidth="1"/>
    <col min="9" max="10" width="0" hidden="1" customWidth="1"/>
    <col min="12" max="12" width="19.85546875" customWidth="1"/>
  </cols>
  <sheetData>
    <row r="1" spans="1:12" x14ac:dyDescent="0.2">
      <c r="A1" s="241" t="s">
        <v>225</v>
      </c>
      <c r="B1" s="241"/>
      <c r="C1" s="239"/>
      <c r="D1" s="235"/>
      <c r="E1" s="235"/>
      <c r="F1" s="235"/>
      <c r="G1" s="235"/>
      <c r="H1" s="235"/>
      <c r="I1" s="235"/>
      <c r="J1" s="235"/>
      <c r="K1" s="235"/>
      <c r="L1" s="235"/>
    </row>
    <row r="2" spans="1:12" x14ac:dyDescent="0.2">
      <c r="A2" s="235"/>
      <c r="B2" s="235"/>
      <c r="C2" s="235"/>
      <c r="D2" s="277"/>
      <c r="E2" s="235"/>
      <c r="F2" s="463" t="s">
        <v>136</v>
      </c>
      <c r="G2" s="464"/>
      <c r="H2" s="235"/>
      <c r="I2" s="463"/>
      <c r="J2" s="464"/>
      <c r="K2" s="463" t="s">
        <v>137</v>
      </c>
      <c r="L2" s="464"/>
    </row>
    <row r="3" spans="1:12" x14ac:dyDescent="0.2">
      <c r="A3" s="249" t="s">
        <v>96</v>
      </c>
      <c r="B3" s="255"/>
      <c r="C3" s="257"/>
      <c r="D3" s="269"/>
      <c r="E3" s="235"/>
      <c r="F3" s="256" t="s">
        <v>226</v>
      </c>
      <c r="G3" s="251"/>
      <c r="H3" s="235"/>
      <c r="I3" s="256"/>
      <c r="J3" s="251"/>
      <c r="K3" s="256"/>
      <c r="L3" s="251"/>
    </row>
    <row r="4" spans="1:12" x14ac:dyDescent="0.2">
      <c r="A4" s="258"/>
      <c r="B4" s="259" t="s">
        <v>227</v>
      </c>
      <c r="C4" s="260"/>
      <c r="D4" s="269"/>
      <c r="E4" s="235"/>
      <c r="F4" s="244"/>
      <c r="G4" s="245"/>
      <c r="H4" s="235"/>
      <c r="I4" s="244"/>
      <c r="J4" s="245"/>
      <c r="K4" s="244"/>
      <c r="L4" s="245"/>
    </row>
    <row r="5" spans="1:12" x14ac:dyDescent="0.2">
      <c r="A5" s="258"/>
      <c r="B5" s="259"/>
      <c r="C5" s="260" t="s">
        <v>228</v>
      </c>
      <c r="D5" s="235"/>
      <c r="E5" s="235"/>
      <c r="F5" s="465"/>
      <c r="G5" s="466"/>
      <c r="H5" s="235"/>
      <c r="I5" s="275"/>
      <c r="J5" s="245"/>
      <c r="K5" s="465"/>
      <c r="L5" s="466"/>
    </row>
    <row r="6" spans="1:12" x14ac:dyDescent="0.2">
      <c r="A6" s="258"/>
      <c r="C6" s="260"/>
      <c r="D6" s="235"/>
      <c r="E6" s="235"/>
      <c r="F6" s="246"/>
      <c r="G6" s="245"/>
      <c r="H6" s="235"/>
      <c r="I6" s="246"/>
      <c r="J6" s="245"/>
      <c r="K6" s="246"/>
      <c r="L6" s="245"/>
    </row>
    <row r="7" spans="1:12" ht="37.5" customHeight="1" x14ac:dyDescent="0.2">
      <c r="A7" s="258"/>
      <c r="B7" s="261" t="s">
        <v>102</v>
      </c>
      <c r="C7" s="260"/>
      <c r="D7" s="235"/>
      <c r="E7" s="235"/>
      <c r="F7" s="461"/>
      <c r="G7" s="462"/>
      <c r="H7" s="235"/>
      <c r="I7" s="328"/>
      <c r="J7" s="245"/>
      <c r="K7" s="274"/>
      <c r="L7" s="268"/>
    </row>
    <row r="8" spans="1:12" x14ac:dyDescent="0.2">
      <c r="A8" s="258"/>
      <c r="B8" s="235"/>
      <c r="C8" s="260"/>
      <c r="D8" s="235"/>
      <c r="E8" s="235"/>
      <c r="F8" s="247"/>
      <c r="G8" s="245"/>
      <c r="H8" s="235"/>
      <c r="I8" s="247"/>
      <c r="J8" s="245"/>
      <c r="K8" s="247"/>
      <c r="L8" s="268"/>
    </row>
    <row r="9" spans="1:12" ht="38.25" customHeight="1" x14ac:dyDescent="0.2">
      <c r="A9" s="258"/>
      <c r="B9" s="261" t="s">
        <v>229</v>
      </c>
      <c r="C9" s="260"/>
      <c r="D9" s="235"/>
      <c r="E9" s="235"/>
      <c r="F9" s="246"/>
      <c r="G9" s="245"/>
      <c r="H9" s="235"/>
      <c r="I9" s="246"/>
      <c r="J9" s="245"/>
      <c r="K9" s="469"/>
      <c r="L9" s="470"/>
    </row>
    <row r="10" spans="1:12" ht="33.75" customHeight="1" x14ac:dyDescent="0.2">
      <c r="A10" s="258"/>
      <c r="B10" s="261"/>
      <c r="C10" s="260"/>
      <c r="D10" s="235"/>
      <c r="E10" s="235"/>
      <c r="F10" s="246"/>
      <c r="G10" s="245"/>
      <c r="H10" s="235"/>
      <c r="I10" s="246"/>
      <c r="J10" s="245"/>
      <c r="K10" s="469"/>
      <c r="L10" s="470"/>
    </row>
    <row r="11" spans="1:12" ht="36.75" customHeight="1" x14ac:dyDescent="0.2">
      <c r="A11" s="258"/>
      <c r="B11" s="261"/>
      <c r="C11" s="260"/>
      <c r="D11" s="235"/>
      <c r="E11" s="235"/>
      <c r="F11" s="469"/>
      <c r="G11" s="470"/>
      <c r="H11" s="235"/>
      <c r="I11" s="246"/>
      <c r="J11" s="245"/>
      <c r="K11" s="246"/>
      <c r="L11" s="280"/>
    </row>
    <row r="12" spans="1:12" ht="30.75" customHeight="1" x14ac:dyDescent="0.2">
      <c r="A12" s="258"/>
      <c r="B12" s="235"/>
      <c r="C12" s="271"/>
      <c r="D12" s="235"/>
      <c r="E12" s="235"/>
      <c r="F12" s="469"/>
      <c r="G12" s="470"/>
      <c r="H12" s="235"/>
      <c r="I12" s="471"/>
      <c r="J12" s="472"/>
      <c r="K12" s="471"/>
      <c r="L12" s="472"/>
    </row>
    <row r="13" spans="1:12" x14ac:dyDescent="0.2">
      <c r="A13" s="258"/>
      <c r="B13" s="235"/>
      <c r="C13" s="260"/>
      <c r="D13" s="235"/>
      <c r="E13" s="235"/>
      <c r="F13" s="246"/>
      <c r="G13" s="245"/>
      <c r="H13" s="235"/>
      <c r="I13" s="246"/>
      <c r="J13" s="245"/>
      <c r="K13" s="246"/>
      <c r="L13" s="245"/>
    </row>
    <row r="14" spans="1:12" x14ac:dyDescent="0.2">
      <c r="A14" s="250" t="s">
        <v>99</v>
      </c>
      <c r="B14" s="252"/>
      <c r="C14" s="257"/>
      <c r="D14" s="253"/>
      <c r="E14" s="235"/>
      <c r="F14" s="254"/>
      <c r="G14" s="251"/>
      <c r="H14" s="235"/>
      <c r="I14" s="254"/>
      <c r="J14" s="251"/>
      <c r="K14" s="254"/>
      <c r="L14" s="251"/>
    </row>
    <row r="15" spans="1:12" ht="36" customHeight="1" x14ac:dyDescent="0.2">
      <c r="A15" s="136"/>
      <c r="B15" s="283" t="s">
        <v>100</v>
      </c>
      <c r="C15" s="271" t="s">
        <v>230</v>
      </c>
      <c r="D15" s="235"/>
      <c r="E15" s="242"/>
      <c r="F15" s="475">
        <v>1.4999999999999999E-2</v>
      </c>
      <c r="G15" s="476"/>
      <c r="H15" s="242"/>
      <c r="I15" s="267"/>
      <c r="J15" s="245"/>
      <c r="K15" s="473"/>
      <c r="L15" s="474"/>
    </row>
    <row r="16" spans="1:12" ht="11.25" customHeight="1" x14ac:dyDescent="0.2">
      <c r="A16" s="244"/>
      <c r="B16" s="235"/>
      <c r="C16" s="169"/>
      <c r="D16" s="235"/>
      <c r="E16" s="242"/>
      <c r="F16" s="267"/>
      <c r="G16" s="279"/>
      <c r="H16" s="242"/>
      <c r="I16" s="267"/>
      <c r="J16" s="245"/>
      <c r="K16" s="477"/>
      <c r="L16" s="478"/>
    </row>
    <row r="17" spans="1:12" ht="25.5" customHeight="1" x14ac:dyDescent="0.2">
      <c r="A17" s="258"/>
      <c r="B17" s="261" t="s">
        <v>102</v>
      </c>
      <c r="C17" s="169"/>
      <c r="D17" s="235"/>
      <c r="E17" s="235"/>
      <c r="F17" s="471" t="s">
        <v>231</v>
      </c>
      <c r="G17" s="472"/>
      <c r="H17" s="235"/>
      <c r="I17" s="248"/>
      <c r="J17" s="268"/>
      <c r="K17" s="248"/>
      <c r="L17" s="268"/>
    </row>
    <row r="18" spans="1:12" x14ac:dyDescent="0.2">
      <c r="A18" s="258"/>
      <c r="B18" s="261"/>
      <c r="C18" s="169"/>
      <c r="D18" s="235"/>
      <c r="E18" s="235"/>
      <c r="F18" s="471" t="s">
        <v>232</v>
      </c>
      <c r="G18" s="472"/>
      <c r="H18" s="235"/>
      <c r="I18" s="248"/>
      <c r="J18" s="268"/>
      <c r="K18" s="248"/>
      <c r="L18" s="268"/>
    </row>
    <row r="19" spans="1:12" ht="12.75" customHeight="1" x14ac:dyDescent="0.2">
      <c r="A19" s="262"/>
      <c r="B19" s="236"/>
      <c r="C19" s="263"/>
      <c r="D19" s="235"/>
      <c r="E19" s="235"/>
      <c r="F19" s="467"/>
      <c r="G19" s="468"/>
      <c r="H19" s="235"/>
      <c r="I19" s="248"/>
      <c r="J19" s="268"/>
      <c r="K19" s="467"/>
      <c r="L19" s="468"/>
    </row>
    <row r="20" spans="1:12" x14ac:dyDescent="0.2">
      <c r="A20" s="250" t="s">
        <v>104</v>
      </c>
      <c r="B20" s="252"/>
      <c r="C20" s="257"/>
      <c r="D20" s="253"/>
      <c r="E20" s="242"/>
      <c r="F20" s="264"/>
      <c r="G20" s="251"/>
      <c r="H20" s="235"/>
      <c r="I20" s="248"/>
      <c r="J20" s="268"/>
      <c r="K20" s="264"/>
      <c r="L20" s="251"/>
    </row>
    <row r="21" spans="1:12" ht="20.25" customHeight="1" x14ac:dyDescent="0.2">
      <c r="A21" s="273"/>
      <c r="B21" s="259" t="s">
        <v>100</v>
      </c>
      <c r="C21" s="260" t="s">
        <v>98</v>
      </c>
      <c r="D21" s="235"/>
      <c r="E21" s="235"/>
      <c r="F21" s="479">
        <v>1.4999999999999999E-2</v>
      </c>
      <c r="G21" s="480"/>
      <c r="H21" s="235"/>
      <c r="I21" s="248"/>
      <c r="J21" s="268"/>
      <c r="K21" s="479"/>
      <c r="L21" s="480"/>
    </row>
    <row r="22" spans="1:12" ht="25.5" customHeight="1" x14ac:dyDescent="0.2">
      <c r="A22" s="136"/>
      <c r="B22" s="235"/>
      <c r="C22" s="260"/>
      <c r="D22" s="235"/>
      <c r="E22" s="235"/>
      <c r="F22" s="481"/>
      <c r="G22" s="482"/>
      <c r="H22" s="235"/>
      <c r="I22" s="248"/>
      <c r="J22" s="268"/>
      <c r="K22" s="481"/>
      <c r="L22" s="482"/>
    </row>
    <row r="23" spans="1:12" x14ac:dyDescent="0.2">
      <c r="A23" s="250" t="s">
        <v>106</v>
      </c>
      <c r="B23" s="252"/>
      <c r="C23" s="257"/>
      <c r="D23" s="253"/>
      <c r="E23" s="242"/>
      <c r="F23" s="264"/>
      <c r="G23" s="251"/>
      <c r="H23" s="240"/>
      <c r="I23" s="264"/>
      <c r="J23" s="251"/>
      <c r="K23" s="264"/>
      <c r="L23" s="251"/>
    </row>
    <row r="24" spans="1:12" ht="57.75" customHeight="1" x14ac:dyDescent="0.2">
      <c r="A24" s="266"/>
      <c r="B24" s="265"/>
      <c r="C24" s="276" t="s">
        <v>107</v>
      </c>
      <c r="D24" s="235"/>
      <c r="E24" s="242"/>
      <c r="F24" s="483" t="s">
        <v>233</v>
      </c>
      <c r="G24" s="484"/>
      <c r="H24" s="240"/>
      <c r="I24" s="329"/>
      <c r="J24" s="330"/>
      <c r="K24" s="483"/>
      <c r="L24" s="484"/>
    </row>
    <row r="25" spans="1:12" x14ac:dyDescent="0.2">
      <c r="A25" s="258"/>
      <c r="B25" s="235"/>
      <c r="C25" s="269"/>
      <c r="D25" s="235"/>
      <c r="E25" s="242"/>
      <c r="F25" s="237"/>
      <c r="G25" s="238"/>
      <c r="H25" s="242"/>
      <c r="I25" s="237"/>
      <c r="J25" s="238"/>
      <c r="K25" s="243"/>
      <c r="L25" s="77"/>
    </row>
  </sheetData>
  <mergeCells count="25">
    <mergeCell ref="K21:L21"/>
    <mergeCell ref="F21:G21"/>
    <mergeCell ref="K22:L22"/>
    <mergeCell ref="F22:G22"/>
    <mergeCell ref="K24:L24"/>
    <mergeCell ref="F24:G24"/>
    <mergeCell ref="K19:L19"/>
    <mergeCell ref="F19:G19"/>
    <mergeCell ref="K9:L9"/>
    <mergeCell ref="K10:L10"/>
    <mergeCell ref="F11:G11"/>
    <mergeCell ref="K12:L12"/>
    <mergeCell ref="F12:G12"/>
    <mergeCell ref="I12:J12"/>
    <mergeCell ref="K15:L15"/>
    <mergeCell ref="F15:G15"/>
    <mergeCell ref="K16:L16"/>
    <mergeCell ref="F17:G17"/>
    <mergeCell ref="F18:G18"/>
    <mergeCell ref="F7:G7"/>
    <mergeCell ref="K2:L2"/>
    <mergeCell ref="F2:G2"/>
    <mergeCell ref="I2:J2"/>
    <mergeCell ref="K5:L5"/>
    <mergeCell ref="F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2.75" x14ac:dyDescent="0.2"/>
  <cols>
    <col min="3" max="3" width="25.140625" bestFit="1" customWidth="1"/>
    <col min="4" max="4" width="3.5703125" customWidth="1"/>
    <col min="6" max="6" width="19.85546875" customWidth="1"/>
    <col min="7" max="7" width="1.85546875" customWidth="1"/>
    <col min="9" max="9" width="19.7109375" customWidth="1"/>
    <col min="10" max="10" width="2.42578125" customWidth="1"/>
    <col min="11" max="11" width="11.28515625" customWidth="1"/>
    <col min="12" max="12" width="14.7109375" customWidth="1"/>
  </cols>
  <sheetData>
    <row r="1" spans="1:12" x14ac:dyDescent="0.2">
      <c r="A1" s="241" t="s">
        <v>234</v>
      </c>
      <c r="B1" s="241"/>
      <c r="C1" s="239"/>
      <c r="D1" s="235"/>
      <c r="E1" s="235"/>
      <c r="F1" s="235"/>
      <c r="G1" s="235"/>
      <c r="H1" s="235"/>
      <c r="I1" s="235"/>
      <c r="J1" s="235"/>
      <c r="K1" s="235"/>
      <c r="L1" s="235"/>
    </row>
    <row r="2" spans="1:12" x14ac:dyDescent="0.2">
      <c r="A2" s="235"/>
      <c r="B2" s="235"/>
      <c r="C2" s="235"/>
      <c r="D2" s="277"/>
      <c r="E2" s="463" t="s">
        <v>137</v>
      </c>
      <c r="F2" s="464"/>
      <c r="G2" s="235"/>
      <c r="H2" s="463" t="s">
        <v>136</v>
      </c>
      <c r="I2" s="464"/>
      <c r="J2" s="235"/>
      <c r="K2" s="463" t="s">
        <v>138</v>
      </c>
      <c r="L2" s="464"/>
    </row>
    <row r="3" spans="1:12" x14ac:dyDescent="0.2">
      <c r="A3" s="249" t="s">
        <v>96</v>
      </c>
      <c r="B3" s="255"/>
      <c r="C3" s="257"/>
      <c r="D3" s="269"/>
      <c r="E3" s="256"/>
      <c r="F3" s="251"/>
      <c r="G3" s="235"/>
      <c r="H3" s="256" t="s">
        <v>226</v>
      </c>
      <c r="I3" s="251"/>
      <c r="J3" s="235"/>
      <c r="K3" s="256"/>
      <c r="L3" s="251"/>
    </row>
    <row r="4" spans="1:12" x14ac:dyDescent="0.2">
      <c r="A4" s="258"/>
      <c r="B4" s="259" t="s">
        <v>227</v>
      </c>
      <c r="C4" s="260"/>
      <c r="D4" s="269"/>
      <c r="E4" s="244"/>
      <c r="F4" s="245"/>
      <c r="G4" s="235"/>
      <c r="H4" s="244"/>
      <c r="I4" s="245"/>
      <c r="J4" s="235"/>
      <c r="K4" s="244"/>
      <c r="L4" s="245"/>
    </row>
    <row r="5" spans="1:12" x14ac:dyDescent="0.2">
      <c r="A5" s="258"/>
      <c r="B5" s="259"/>
      <c r="C5" s="260" t="s">
        <v>228</v>
      </c>
      <c r="D5" s="235"/>
      <c r="E5" s="465"/>
      <c r="F5" s="466"/>
      <c r="G5" s="235"/>
      <c r="H5" s="465"/>
      <c r="I5" s="466"/>
      <c r="J5" s="235"/>
      <c r="K5" s="275"/>
      <c r="L5" s="245"/>
    </row>
    <row r="6" spans="1:12" x14ac:dyDescent="0.2">
      <c r="A6" s="258"/>
      <c r="C6" s="260"/>
      <c r="D6" s="235"/>
      <c r="E6" s="246"/>
      <c r="F6" s="245"/>
      <c r="G6" s="235"/>
      <c r="H6" s="246"/>
      <c r="I6" s="245"/>
      <c r="J6" s="235"/>
      <c r="K6" s="246"/>
      <c r="L6" s="245"/>
    </row>
    <row r="7" spans="1:12" ht="37.5" customHeight="1" x14ac:dyDescent="0.2">
      <c r="A7" s="258"/>
      <c r="B7" s="261" t="s">
        <v>102</v>
      </c>
      <c r="C7" s="260"/>
      <c r="D7" s="235"/>
      <c r="E7" s="274" t="s">
        <v>235</v>
      </c>
      <c r="F7" s="268"/>
      <c r="G7" s="235"/>
      <c r="H7" s="461" t="s">
        <v>236</v>
      </c>
      <c r="I7" s="462"/>
      <c r="J7" s="235"/>
      <c r="K7" s="461" t="s">
        <v>237</v>
      </c>
      <c r="L7" s="462"/>
    </row>
    <row r="8" spans="1:12" x14ac:dyDescent="0.2">
      <c r="A8" s="258"/>
      <c r="B8" s="235"/>
      <c r="C8" s="260"/>
      <c r="D8" s="235"/>
      <c r="E8" s="247"/>
      <c r="F8" s="268"/>
      <c r="G8" s="235"/>
      <c r="H8" s="247"/>
      <c r="I8" s="245"/>
      <c r="J8" s="235"/>
      <c r="K8" s="247"/>
      <c r="L8" s="245"/>
    </row>
    <row r="9" spans="1:12" ht="38.25" customHeight="1" x14ac:dyDescent="0.2">
      <c r="A9" s="258"/>
      <c r="B9" s="261" t="s">
        <v>229</v>
      </c>
      <c r="C9" s="260"/>
      <c r="D9" s="235"/>
      <c r="E9" s="469" t="s">
        <v>238</v>
      </c>
      <c r="F9" s="470"/>
      <c r="G9" s="235"/>
      <c r="H9" s="246"/>
      <c r="I9" s="245"/>
      <c r="J9" s="235"/>
      <c r="K9" s="246"/>
      <c r="L9" s="245"/>
    </row>
    <row r="10" spans="1:12" ht="33.75" customHeight="1" x14ac:dyDescent="0.2">
      <c r="A10" s="258"/>
      <c r="B10" s="261"/>
      <c r="C10" s="260"/>
      <c r="D10" s="235"/>
      <c r="E10" s="469" t="s">
        <v>239</v>
      </c>
      <c r="F10" s="470"/>
      <c r="G10" s="235"/>
      <c r="H10" s="246"/>
      <c r="I10" s="245"/>
      <c r="J10" s="235"/>
      <c r="K10" s="469" t="s">
        <v>240</v>
      </c>
      <c r="L10" s="470"/>
    </row>
    <row r="11" spans="1:12" ht="36.75" customHeight="1" x14ac:dyDescent="0.2">
      <c r="A11" s="258"/>
      <c r="B11" s="261"/>
      <c r="C11" s="260"/>
      <c r="D11" s="235"/>
      <c r="E11" s="246"/>
      <c r="F11" s="280"/>
      <c r="G11" s="235"/>
      <c r="H11" s="469" t="s">
        <v>241</v>
      </c>
      <c r="I11" s="470"/>
      <c r="J11" s="235"/>
      <c r="K11" s="469" t="s">
        <v>241</v>
      </c>
      <c r="L11" s="470"/>
    </row>
    <row r="12" spans="1:12" ht="33.75" customHeight="1" x14ac:dyDescent="0.2">
      <c r="A12" s="258"/>
      <c r="B12" s="235"/>
      <c r="C12" s="271"/>
      <c r="D12" s="235"/>
      <c r="E12" s="471" t="s">
        <v>242</v>
      </c>
      <c r="F12" s="472"/>
      <c r="G12" s="235"/>
      <c r="H12" s="469" t="s">
        <v>242</v>
      </c>
      <c r="I12" s="470"/>
      <c r="J12" s="235"/>
      <c r="K12" s="469" t="s">
        <v>242</v>
      </c>
      <c r="L12" s="470"/>
    </row>
    <row r="13" spans="1:12" x14ac:dyDescent="0.2">
      <c r="A13" s="258"/>
      <c r="B13" s="235"/>
      <c r="C13" s="260"/>
      <c r="D13" s="235"/>
      <c r="E13" s="246"/>
      <c r="F13" s="245"/>
      <c r="G13" s="235"/>
      <c r="H13" s="246"/>
      <c r="I13" s="245"/>
      <c r="J13" s="235"/>
      <c r="K13" s="246"/>
      <c r="L13" s="245"/>
    </row>
    <row r="14" spans="1:12" x14ac:dyDescent="0.2">
      <c r="A14" s="250" t="s">
        <v>99</v>
      </c>
      <c r="B14" s="252"/>
      <c r="C14" s="257"/>
      <c r="D14" s="253"/>
      <c r="E14" s="254"/>
      <c r="F14" s="251"/>
      <c r="G14" s="235"/>
      <c r="H14" s="254"/>
      <c r="I14" s="251"/>
      <c r="J14" s="235"/>
      <c r="K14" s="254"/>
      <c r="L14" s="251"/>
    </row>
    <row r="15" spans="1:12" ht="51.75" customHeight="1" x14ac:dyDescent="0.2">
      <c r="A15" s="136"/>
      <c r="B15" s="283" t="s">
        <v>100</v>
      </c>
      <c r="C15" s="271" t="s">
        <v>230</v>
      </c>
      <c r="D15" s="235"/>
      <c r="E15" s="473"/>
      <c r="F15" s="474"/>
      <c r="G15" s="242"/>
      <c r="H15" s="491"/>
      <c r="I15" s="492"/>
      <c r="J15" s="242"/>
      <c r="K15" s="267"/>
      <c r="L15" s="245"/>
    </row>
    <row r="16" spans="1:12" ht="69.75" customHeight="1" x14ac:dyDescent="0.2">
      <c r="A16" s="244"/>
      <c r="B16" s="235"/>
      <c r="C16" s="169"/>
      <c r="D16" s="235"/>
      <c r="E16" s="477" t="s">
        <v>243</v>
      </c>
      <c r="F16" s="478"/>
      <c r="G16" s="242"/>
      <c r="H16" s="267"/>
      <c r="I16" s="279"/>
      <c r="J16" s="242"/>
      <c r="K16" s="267"/>
      <c r="L16" s="245"/>
    </row>
    <row r="17" spans="1:12" x14ac:dyDescent="0.2">
      <c r="A17" s="244"/>
      <c r="B17" s="235"/>
      <c r="C17" s="169"/>
      <c r="D17" s="235"/>
      <c r="E17" s="267"/>
      <c r="F17" s="278"/>
      <c r="G17" s="242"/>
      <c r="H17" s="267"/>
      <c r="I17" s="279"/>
      <c r="J17" s="242"/>
      <c r="K17" s="267"/>
      <c r="L17" s="245"/>
    </row>
    <row r="18" spans="1:12" ht="25.5" customHeight="1" x14ac:dyDescent="0.2">
      <c r="A18" s="258"/>
      <c r="B18" s="261" t="s">
        <v>102</v>
      </c>
      <c r="C18" s="169"/>
      <c r="D18" s="235"/>
      <c r="E18" s="248"/>
      <c r="F18" s="268"/>
      <c r="G18" s="235"/>
      <c r="H18" s="471" t="s">
        <v>244</v>
      </c>
      <c r="I18" s="472"/>
      <c r="J18" s="235"/>
      <c r="K18" s="471" t="s">
        <v>244</v>
      </c>
      <c r="L18" s="472"/>
    </row>
    <row r="19" spans="1:12" ht="51.75" customHeight="1" x14ac:dyDescent="0.2">
      <c r="A19" s="258"/>
      <c r="B19" s="261"/>
      <c r="C19" s="169"/>
      <c r="D19" s="235"/>
      <c r="E19" s="248"/>
      <c r="F19" s="268"/>
      <c r="G19" s="235"/>
      <c r="H19" s="471" t="s">
        <v>245</v>
      </c>
      <c r="I19" s="472"/>
      <c r="J19" s="235"/>
      <c r="K19" s="471" t="s">
        <v>245</v>
      </c>
      <c r="L19" s="472"/>
    </row>
    <row r="20" spans="1:12" ht="51.75" customHeight="1" x14ac:dyDescent="0.2">
      <c r="A20" s="262"/>
      <c r="B20" s="236"/>
      <c r="C20" s="263"/>
      <c r="D20" s="235"/>
      <c r="E20" s="467" t="s">
        <v>246</v>
      </c>
      <c r="F20" s="468"/>
      <c r="G20" s="235"/>
      <c r="H20" s="467" t="s">
        <v>247</v>
      </c>
      <c r="I20" s="468"/>
      <c r="J20" s="235"/>
      <c r="K20" s="467" t="s">
        <v>247</v>
      </c>
      <c r="L20" s="468"/>
    </row>
    <row r="21" spans="1:12" x14ac:dyDescent="0.2">
      <c r="A21" s="250" t="s">
        <v>104</v>
      </c>
      <c r="B21" s="252"/>
      <c r="C21" s="257"/>
      <c r="D21" s="253"/>
      <c r="E21" s="264"/>
      <c r="F21" s="251"/>
      <c r="G21" s="242"/>
      <c r="H21" s="264"/>
      <c r="I21" s="251"/>
      <c r="J21" s="235"/>
      <c r="K21" s="264"/>
      <c r="L21" s="251"/>
    </row>
    <row r="22" spans="1:12" ht="20.25" customHeight="1" x14ac:dyDescent="0.2">
      <c r="A22" s="273"/>
      <c r="B22" s="259" t="s">
        <v>100</v>
      </c>
      <c r="C22" s="260" t="s">
        <v>98</v>
      </c>
      <c r="D22" s="235"/>
      <c r="E22" s="479">
        <v>6.3E-2</v>
      </c>
      <c r="F22" s="480"/>
      <c r="G22" s="235"/>
      <c r="H22" s="479">
        <v>1.2500000000000001E-2</v>
      </c>
      <c r="I22" s="480"/>
      <c r="J22" s="235"/>
      <c r="K22" s="248"/>
      <c r="L22" s="268"/>
    </row>
    <row r="23" spans="1:12" ht="25.5" customHeight="1" x14ac:dyDescent="0.2">
      <c r="A23" s="136"/>
      <c r="B23" s="235"/>
      <c r="C23" s="260"/>
      <c r="D23" s="235"/>
      <c r="E23" s="481" t="s">
        <v>248</v>
      </c>
      <c r="F23" s="482"/>
      <c r="G23" s="235"/>
      <c r="H23" s="481" t="s">
        <v>249</v>
      </c>
      <c r="I23" s="482"/>
      <c r="J23" s="235"/>
      <c r="K23" s="481" t="s">
        <v>249</v>
      </c>
      <c r="L23" s="482"/>
    </row>
    <row r="24" spans="1:12" ht="37.5" customHeight="1" x14ac:dyDescent="0.2">
      <c r="A24" s="273"/>
      <c r="B24" s="235"/>
      <c r="C24" s="260"/>
      <c r="D24" s="235"/>
      <c r="E24" s="493" t="s">
        <v>250</v>
      </c>
      <c r="F24" s="494"/>
      <c r="G24" s="235"/>
      <c r="H24" s="248"/>
      <c r="I24" s="268"/>
      <c r="J24" s="235"/>
      <c r="K24" s="248"/>
      <c r="L24" s="268"/>
    </row>
    <row r="25" spans="1:12" x14ac:dyDescent="0.2">
      <c r="A25" s="258"/>
      <c r="B25" s="235"/>
      <c r="C25" s="260"/>
      <c r="D25" s="270"/>
      <c r="E25" s="235"/>
      <c r="F25" s="245"/>
      <c r="G25" s="242"/>
      <c r="H25" s="247"/>
      <c r="I25" s="268"/>
      <c r="J25" s="242"/>
      <c r="K25" s="247"/>
      <c r="L25" s="268"/>
    </row>
    <row r="26" spans="1:12" x14ac:dyDescent="0.2">
      <c r="A26" s="250" t="s">
        <v>106</v>
      </c>
      <c r="B26" s="252"/>
      <c r="C26" s="257"/>
      <c r="D26" s="253"/>
      <c r="E26" s="264"/>
      <c r="F26" s="251"/>
      <c r="G26" s="242"/>
      <c r="H26" s="264"/>
      <c r="I26" s="251"/>
      <c r="J26" s="240"/>
      <c r="K26" s="264"/>
      <c r="L26" s="251"/>
    </row>
    <row r="27" spans="1:12" ht="57.75" customHeight="1" x14ac:dyDescent="0.2">
      <c r="A27" s="266"/>
      <c r="B27" s="265"/>
      <c r="C27" s="276" t="s">
        <v>107</v>
      </c>
      <c r="D27" s="235"/>
      <c r="E27" s="483" t="s">
        <v>251</v>
      </c>
      <c r="F27" s="484"/>
      <c r="G27" s="242"/>
      <c r="H27" s="487" t="s">
        <v>252</v>
      </c>
      <c r="I27" s="488"/>
      <c r="J27" s="240"/>
      <c r="K27" s="487" t="s">
        <v>252</v>
      </c>
      <c r="L27" s="488"/>
    </row>
    <row r="28" spans="1:12" ht="27.75" customHeight="1" x14ac:dyDescent="0.2">
      <c r="A28" s="262"/>
      <c r="B28" s="236"/>
      <c r="C28" s="263"/>
      <c r="D28" s="235"/>
      <c r="E28" s="489" t="s">
        <v>253</v>
      </c>
      <c r="F28" s="490"/>
      <c r="G28" s="242"/>
      <c r="H28" s="485" t="s">
        <v>254</v>
      </c>
      <c r="I28" s="486"/>
      <c r="J28" s="235"/>
      <c r="K28" s="485" t="s">
        <v>254</v>
      </c>
      <c r="L28" s="486"/>
    </row>
    <row r="29" spans="1:12" x14ac:dyDescent="0.2">
      <c r="A29" s="258"/>
      <c r="B29" s="235"/>
      <c r="C29" s="269"/>
      <c r="D29" s="235"/>
      <c r="E29" s="243"/>
      <c r="F29" s="77"/>
      <c r="G29" s="242"/>
      <c r="H29" s="237"/>
      <c r="I29" s="238"/>
      <c r="J29" s="242"/>
      <c r="K29" s="237"/>
      <c r="L29" s="238"/>
    </row>
  </sheetData>
  <mergeCells count="37">
    <mergeCell ref="E5:F5"/>
    <mergeCell ref="H5:I5"/>
    <mergeCell ref="K2:L2"/>
    <mergeCell ref="K12:L12"/>
    <mergeCell ref="H2:I2"/>
    <mergeCell ref="E2:F2"/>
    <mergeCell ref="K11:L11"/>
    <mergeCell ref="K7:L7"/>
    <mergeCell ref="K10:L10"/>
    <mergeCell ref="H20:I20"/>
    <mergeCell ref="H23:I23"/>
    <mergeCell ref="E23:F23"/>
    <mergeCell ref="E12:F12"/>
    <mergeCell ref="H7:I7"/>
    <mergeCell ref="H19:I19"/>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K28:L28"/>
    <mergeCell ref="K18:L18"/>
    <mergeCell ref="K19:L19"/>
    <mergeCell ref="K20:L20"/>
    <mergeCell ref="K23:L23"/>
    <mergeCell ref="K27:L27"/>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2.75" x14ac:dyDescent="0.2"/>
  <cols>
    <col min="2" max="2" width="11.140625" customWidth="1"/>
    <col min="3" max="3" width="4.28515625" customWidth="1"/>
    <col min="4" max="5" width="12.140625" customWidth="1"/>
    <col min="6" max="6" width="12.85546875" customWidth="1"/>
    <col min="7" max="7" width="11.5703125" bestFit="1" customWidth="1"/>
  </cols>
  <sheetData>
    <row r="1" spans="1:7" x14ac:dyDescent="0.2">
      <c r="A1" s="78" t="s">
        <v>255</v>
      </c>
      <c r="C1" s="78"/>
      <c r="G1" s="78"/>
    </row>
    <row r="2" spans="1:7" x14ac:dyDescent="0.2">
      <c r="A2" s="78" t="s">
        <v>256</v>
      </c>
    </row>
    <row r="3" spans="1:7" x14ac:dyDescent="0.2">
      <c r="A3" s="17"/>
    </row>
    <row r="4" spans="1:7" x14ac:dyDescent="0.2">
      <c r="A4" s="93"/>
    </row>
    <row r="5" spans="1:7" ht="60" x14ac:dyDescent="0.25">
      <c r="A5" s="94" t="s">
        <v>110</v>
      </c>
      <c r="B5" s="210" t="s">
        <v>257</v>
      </c>
      <c r="D5" s="210" t="s">
        <v>258</v>
      </c>
      <c r="E5" s="210" t="s">
        <v>3</v>
      </c>
      <c r="F5" s="210" t="s">
        <v>4</v>
      </c>
    </row>
    <row r="6" spans="1:7" ht="15" x14ac:dyDescent="0.25">
      <c r="A6" s="287">
        <v>0</v>
      </c>
      <c r="B6" s="284">
        <v>35000</v>
      </c>
      <c r="D6" s="160"/>
      <c r="E6" s="115"/>
      <c r="F6" s="294"/>
    </row>
    <row r="7" spans="1:7" ht="15" x14ac:dyDescent="0.25">
      <c r="A7" s="288">
        <v>1</v>
      </c>
      <c r="B7" s="285">
        <v>36000</v>
      </c>
      <c r="D7" s="161"/>
      <c r="E7" s="99"/>
      <c r="F7" s="295"/>
    </row>
    <row r="8" spans="1:7" ht="15" x14ac:dyDescent="0.25">
      <c r="A8" s="288">
        <v>2</v>
      </c>
      <c r="B8" s="285">
        <v>37000</v>
      </c>
      <c r="D8" s="161"/>
      <c r="E8" s="99"/>
      <c r="F8" s="295"/>
    </row>
    <row r="9" spans="1:7" ht="15" x14ac:dyDescent="0.25">
      <c r="A9" s="288">
        <v>3</v>
      </c>
      <c r="B9" s="285">
        <v>38000</v>
      </c>
      <c r="D9" s="161"/>
      <c r="E9" s="99"/>
      <c r="F9" s="295"/>
    </row>
    <row r="10" spans="1:7" ht="15" x14ac:dyDescent="0.25">
      <c r="A10" s="288">
        <v>4</v>
      </c>
      <c r="B10" s="285">
        <v>39000</v>
      </c>
      <c r="D10" s="161"/>
      <c r="E10" s="99"/>
      <c r="F10" s="295"/>
    </row>
    <row r="11" spans="1:7" ht="15" x14ac:dyDescent="0.25">
      <c r="A11" s="288">
        <v>5</v>
      </c>
      <c r="B11" s="285">
        <v>40000</v>
      </c>
      <c r="D11" s="161"/>
      <c r="E11" s="99"/>
      <c r="F11" s="295"/>
    </row>
    <row r="12" spans="1:7" ht="15" x14ac:dyDescent="0.25">
      <c r="A12" s="288">
        <v>6</v>
      </c>
      <c r="B12" s="285">
        <v>41000</v>
      </c>
      <c r="D12" s="161"/>
      <c r="E12" s="99"/>
      <c r="F12" s="295"/>
    </row>
    <row r="13" spans="1:7" ht="15" x14ac:dyDescent="0.25">
      <c r="A13" s="288">
        <v>7</v>
      </c>
      <c r="B13" s="285">
        <v>42000</v>
      </c>
      <c r="D13" s="161"/>
      <c r="E13" s="99"/>
      <c r="F13" s="295"/>
    </row>
    <row r="14" spans="1:7" ht="15" x14ac:dyDescent="0.25">
      <c r="A14" s="288">
        <v>8</v>
      </c>
      <c r="B14" s="285">
        <v>43000</v>
      </c>
      <c r="D14" s="161"/>
      <c r="E14" s="99"/>
      <c r="F14" s="295"/>
    </row>
    <row r="15" spans="1:7" ht="15" x14ac:dyDescent="0.25">
      <c r="A15" s="288">
        <v>9</v>
      </c>
      <c r="B15" s="285">
        <v>44000</v>
      </c>
      <c r="D15" s="161"/>
      <c r="E15" s="99"/>
      <c r="F15" s="295"/>
    </row>
    <row r="16" spans="1:7" ht="15" x14ac:dyDescent="0.25">
      <c r="A16" s="288">
        <v>10</v>
      </c>
      <c r="B16" s="285">
        <v>45000</v>
      </c>
      <c r="D16" s="161"/>
      <c r="E16" s="99"/>
      <c r="F16" s="295"/>
    </row>
    <row r="17" spans="1:7" ht="15" x14ac:dyDescent="0.25">
      <c r="A17" s="288">
        <v>11</v>
      </c>
      <c r="B17" s="285">
        <v>46000</v>
      </c>
      <c r="D17" s="161"/>
      <c r="E17" s="99"/>
      <c r="F17" s="295"/>
    </row>
    <row r="18" spans="1:7" ht="15" x14ac:dyDescent="0.25">
      <c r="A18" s="288">
        <v>12</v>
      </c>
      <c r="B18" s="285">
        <v>47000</v>
      </c>
      <c r="D18" s="161"/>
      <c r="E18" s="99"/>
      <c r="F18" s="295"/>
    </row>
    <row r="19" spans="1:7" ht="15" x14ac:dyDescent="0.25">
      <c r="A19" s="288">
        <v>13</v>
      </c>
      <c r="B19" s="285">
        <v>48000</v>
      </c>
      <c r="D19" s="161"/>
      <c r="E19" s="99"/>
      <c r="F19" s="295"/>
    </row>
    <row r="20" spans="1:7" ht="15" x14ac:dyDescent="0.25">
      <c r="A20" s="288">
        <v>14</v>
      </c>
      <c r="B20" s="285">
        <v>49000</v>
      </c>
      <c r="D20" s="161"/>
      <c r="E20" s="99"/>
      <c r="F20" s="295"/>
    </row>
    <row r="21" spans="1:7" ht="15" x14ac:dyDescent="0.25">
      <c r="A21" s="288">
        <v>15</v>
      </c>
      <c r="B21" s="285">
        <v>50000</v>
      </c>
      <c r="D21" s="161"/>
      <c r="E21" s="99"/>
      <c r="F21" s="295"/>
    </row>
    <row r="22" spans="1:7" ht="15" x14ac:dyDescent="0.25">
      <c r="A22" s="288">
        <v>16</v>
      </c>
      <c r="B22" s="285">
        <v>50000</v>
      </c>
      <c r="D22" s="161"/>
      <c r="E22" s="99"/>
      <c r="F22" s="295"/>
    </row>
    <row r="23" spans="1:7" ht="15" x14ac:dyDescent="0.25">
      <c r="A23" s="288">
        <v>17</v>
      </c>
      <c r="B23" s="285">
        <v>50000</v>
      </c>
      <c r="D23" s="161"/>
      <c r="E23" s="99"/>
      <c r="F23" s="295"/>
    </row>
    <row r="24" spans="1:7" ht="15" x14ac:dyDescent="0.25">
      <c r="A24" s="288">
        <v>18</v>
      </c>
      <c r="B24" s="285">
        <v>50000</v>
      </c>
      <c r="D24" s="161"/>
      <c r="E24" s="99"/>
      <c r="F24" s="295"/>
    </row>
    <row r="25" spans="1:7" ht="15" x14ac:dyDescent="0.25">
      <c r="A25" s="288">
        <v>19</v>
      </c>
      <c r="B25" s="285">
        <v>50000</v>
      </c>
      <c r="D25" s="161"/>
      <c r="E25" s="99"/>
      <c r="F25" s="295"/>
    </row>
    <row r="26" spans="1:7" ht="15" x14ac:dyDescent="0.25">
      <c r="A26" s="288">
        <v>20</v>
      </c>
      <c r="B26" s="285">
        <v>50000</v>
      </c>
      <c r="D26" s="161"/>
      <c r="E26" s="99"/>
      <c r="F26" s="295"/>
    </row>
    <row r="27" spans="1:7" ht="15" x14ac:dyDescent="0.25">
      <c r="A27" s="288">
        <v>21</v>
      </c>
      <c r="B27" s="285">
        <v>50000</v>
      </c>
      <c r="D27" s="161"/>
      <c r="E27" s="99"/>
      <c r="F27" s="295"/>
    </row>
    <row r="28" spans="1:7" ht="15" x14ac:dyDescent="0.25">
      <c r="A28" s="288">
        <v>22</v>
      </c>
      <c r="B28" s="285">
        <v>50000</v>
      </c>
      <c r="D28" s="161"/>
      <c r="E28" s="99"/>
      <c r="F28" s="295"/>
    </row>
    <row r="29" spans="1:7" ht="15" x14ac:dyDescent="0.25">
      <c r="A29" s="288">
        <v>23</v>
      </c>
      <c r="B29" s="285">
        <v>50000</v>
      </c>
      <c r="D29" s="161"/>
      <c r="E29" s="99"/>
      <c r="F29" s="295"/>
    </row>
    <row r="30" spans="1:7" ht="15" x14ac:dyDescent="0.25">
      <c r="A30" s="288">
        <v>24</v>
      </c>
      <c r="B30" s="285">
        <v>50000</v>
      </c>
      <c r="D30" s="161"/>
      <c r="E30" s="99"/>
      <c r="F30" s="295"/>
    </row>
    <row r="31" spans="1:7" ht="15" x14ac:dyDescent="0.25">
      <c r="A31" s="288">
        <v>25</v>
      </c>
      <c r="B31" s="285">
        <v>52000</v>
      </c>
      <c r="C31" s="218"/>
      <c r="D31" s="161"/>
      <c r="E31" s="99"/>
      <c r="F31" s="295"/>
      <c r="G31" s="218"/>
    </row>
    <row r="32" spans="1:7" ht="15" x14ac:dyDescent="0.25">
      <c r="A32" s="288">
        <v>26</v>
      </c>
      <c r="B32" s="285">
        <v>52000</v>
      </c>
      <c r="D32" s="161"/>
      <c r="E32" s="99"/>
      <c r="F32" s="295"/>
    </row>
    <row r="33" spans="1:6" ht="15" x14ac:dyDescent="0.25">
      <c r="A33" s="288">
        <v>27</v>
      </c>
      <c r="B33" s="285">
        <v>52000</v>
      </c>
      <c r="D33" s="161"/>
      <c r="E33" s="99"/>
      <c r="F33" s="295"/>
    </row>
    <row r="34" spans="1:6" ht="15" x14ac:dyDescent="0.25">
      <c r="A34" s="288">
        <v>28</v>
      </c>
      <c r="B34" s="285">
        <v>52000</v>
      </c>
      <c r="D34" s="161"/>
      <c r="E34" s="99"/>
      <c r="F34" s="295"/>
    </row>
    <row r="35" spans="1:6" ht="15" x14ac:dyDescent="0.25">
      <c r="A35" s="288">
        <v>29</v>
      </c>
      <c r="B35" s="285">
        <v>52000</v>
      </c>
      <c r="D35" s="161"/>
      <c r="E35" s="99"/>
      <c r="F35" s="295"/>
    </row>
    <row r="36" spans="1:6" ht="15" x14ac:dyDescent="0.25">
      <c r="A36" s="289">
        <v>30</v>
      </c>
      <c r="B36" s="286">
        <v>52000</v>
      </c>
      <c r="D36" s="163"/>
      <c r="E36" s="102"/>
      <c r="F36" s="296"/>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40625" defaultRowHeight="12.75" x14ac:dyDescent="0.2"/>
  <cols>
    <col min="2" max="2" width="11.140625" customWidth="1"/>
    <col min="9" max="9" width="11.5703125" bestFit="1" customWidth="1"/>
  </cols>
  <sheetData>
    <row r="1" spans="1:9" x14ac:dyDescent="0.2">
      <c r="A1" s="78" t="s">
        <v>259</v>
      </c>
      <c r="C1" s="40"/>
      <c r="I1" s="78"/>
    </row>
    <row r="2" spans="1:9" x14ac:dyDescent="0.2">
      <c r="A2" s="78"/>
    </row>
    <row r="3" spans="1:9" x14ac:dyDescent="0.2">
      <c r="A3" s="17" t="s">
        <v>109</v>
      </c>
      <c r="D3" s="312"/>
    </row>
    <row r="4" spans="1:9" x14ac:dyDescent="0.2">
      <c r="A4" s="93"/>
    </row>
    <row r="5" spans="1:9" ht="60" x14ac:dyDescent="0.25">
      <c r="A5" s="94" t="s">
        <v>110</v>
      </c>
      <c r="B5" s="210" t="s">
        <v>257</v>
      </c>
      <c r="C5" s="210" t="s">
        <v>260</v>
      </c>
      <c r="D5" s="94" t="s">
        <v>261</v>
      </c>
      <c r="E5" s="313" t="s">
        <v>262</v>
      </c>
      <c r="F5" s="210" t="s">
        <v>116</v>
      </c>
      <c r="G5" s="210" t="s">
        <v>117</v>
      </c>
    </row>
    <row r="6" spans="1:9" ht="15" x14ac:dyDescent="0.25">
      <c r="A6" s="95">
        <v>0</v>
      </c>
      <c r="B6" s="213">
        <v>35000</v>
      </c>
      <c r="C6" s="96"/>
      <c r="D6" s="212">
        <f>E6-B6</f>
        <v>0</v>
      </c>
      <c r="E6" s="96">
        <v>35000</v>
      </c>
      <c r="F6" s="219"/>
      <c r="G6" s="115"/>
    </row>
    <row r="7" spans="1:9" ht="15" x14ac:dyDescent="0.25">
      <c r="A7" s="97">
        <v>1</v>
      </c>
      <c r="B7" s="214">
        <v>36000</v>
      </c>
      <c r="C7" s="98">
        <f>B7-B6</f>
        <v>1000</v>
      </c>
      <c r="D7" s="211">
        <f>E7-B7</f>
        <v>0</v>
      </c>
      <c r="E7" s="98">
        <v>36000</v>
      </c>
      <c r="F7" s="220">
        <f>E7-B6</f>
        <v>1000</v>
      </c>
      <c r="G7" s="447">
        <f>F7/B6</f>
        <v>2.8571428571428571E-2</v>
      </c>
    </row>
    <row r="8" spans="1:9" ht="15" x14ac:dyDescent="0.25">
      <c r="A8" s="97">
        <v>2</v>
      </c>
      <c r="B8" s="214">
        <v>37000</v>
      </c>
      <c r="C8" s="98">
        <f t="shared" ref="C8:C35" si="0">B8-B7</f>
        <v>1000</v>
      </c>
      <c r="D8" s="211">
        <f t="shared" ref="D8:D35" si="1">E8-B8</f>
        <v>0</v>
      </c>
      <c r="E8" s="98">
        <v>37000</v>
      </c>
      <c r="F8" s="220">
        <f t="shared" ref="F8:F36" si="2">E8-B7</f>
        <v>1000</v>
      </c>
      <c r="G8" s="447">
        <f>F8/B7</f>
        <v>2.7777777777777776E-2</v>
      </c>
    </row>
    <row r="9" spans="1:9" ht="15" x14ac:dyDescent="0.25">
      <c r="A9" s="97">
        <v>3</v>
      </c>
      <c r="B9" s="214">
        <v>38000</v>
      </c>
      <c r="C9" s="98">
        <f t="shared" si="0"/>
        <v>1000</v>
      </c>
      <c r="D9" s="211">
        <f t="shared" si="1"/>
        <v>0</v>
      </c>
      <c r="E9" s="98">
        <v>38000</v>
      </c>
      <c r="F9" s="220">
        <f t="shared" si="2"/>
        <v>1000</v>
      </c>
      <c r="G9" s="447">
        <f t="shared" ref="G9:G36" si="3">F9/B8</f>
        <v>2.7027027027027029E-2</v>
      </c>
    </row>
    <row r="10" spans="1:9" ht="15" x14ac:dyDescent="0.25">
      <c r="A10" s="97">
        <v>4</v>
      </c>
      <c r="B10" s="214">
        <v>39000</v>
      </c>
      <c r="C10" s="98">
        <f t="shared" si="0"/>
        <v>1000</v>
      </c>
      <c r="D10" s="211">
        <f t="shared" si="1"/>
        <v>0</v>
      </c>
      <c r="E10" s="98">
        <v>39000</v>
      </c>
      <c r="F10" s="220">
        <f t="shared" si="2"/>
        <v>1000</v>
      </c>
      <c r="G10" s="447">
        <f t="shared" si="3"/>
        <v>2.6315789473684209E-2</v>
      </c>
    </row>
    <row r="11" spans="1:9" ht="15" x14ac:dyDescent="0.25">
      <c r="A11" s="97">
        <v>5</v>
      </c>
      <c r="B11" s="214">
        <v>40000</v>
      </c>
      <c r="C11" s="98">
        <f t="shared" si="0"/>
        <v>1000</v>
      </c>
      <c r="D11" s="211">
        <f t="shared" si="1"/>
        <v>0</v>
      </c>
      <c r="E11" s="98">
        <v>40000</v>
      </c>
      <c r="F11" s="220">
        <f t="shared" si="2"/>
        <v>1000</v>
      </c>
      <c r="G11" s="447">
        <f t="shared" si="3"/>
        <v>2.564102564102564E-2</v>
      </c>
    </row>
    <row r="12" spans="1:9" ht="15" x14ac:dyDescent="0.25">
      <c r="A12" s="97">
        <v>6</v>
      </c>
      <c r="B12" s="214">
        <v>41000</v>
      </c>
      <c r="C12" s="98">
        <f t="shared" si="0"/>
        <v>1000</v>
      </c>
      <c r="D12" s="211">
        <f t="shared" si="1"/>
        <v>0</v>
      </c>
      <c r="E12" s="98">
        <v>41000</v>
      </c>
      <c r="F12" s="220">
        <f t="shared" si="2"/>
        <v>1000</v>
      </c>
      <c r="G12" s="447">
        <f t="shared" si="3"/>
        <v>2.5000000000000001E-2</v>
      </c>
    </row>
    <row r="13" spans="1:9" ht="15" x14ac:dyDescent="0.25">
      <c r="A13" s="97">
        <v>7</v>
      </c>
      <c r="B13" s="214">
        <v>42000</v>
      </c>
      <c r="C13" s="98">
        <f t="shared" si="0"/>
        <v>1000</v>
      </c>
      <c r="D13" s="211">
        <f t="shared" si="1"/>
        <v>0</v>
      </c>
      <c r="E13" s="98">
        <v>42000</v>
      </c>
      <c r="F13" s="220">
        <f t="shared" si="2"/>
        <v>1000</v>
      </c>
      <c r="G13" s="447">
        <f t="shared" si="3"/>
        <v>2.4390243902439025E-2</v>
      </c>
    </row>
    <row r="14" spans="1:9" ht="15" x14ac:dyDescent="0.25">
      <c r="A14" s="97">
        <v>8</v>
      </c>
      <c r="B14" s="214">
        <v>43000</v>
      </c>
      <c r="C14" s="98">
        <f t="shared" si="0"/>
        <v>1000</v>
      </c>
      <c r="D14" s="211">
        <f t="shared" si="1"/>
        <v>0</v>
      </c>
      <c r="E14" s="98">
        <v>43000</v>
      </c>
      <c r="F14" s="220">
        <f>E14-B13</f>
        <v>1000</v>
      </c>
      <c r="G14" s="447">
        <f t="shared" si="3"/>
        <v>2.3809523809523808E-2</v>
      </c>
    </row>
    <row r="15" spans="1:9" ht="15" x14ac:dyDescent="0.25">
      <c r="A15" s="97">
        <v>9</v>
      </c>
      <c r="B15" s="214">
        <v>44000</v>
      </c>
      <c r="C15" s="98">
        <f t="shared" si="0"/>
        <v>1000</v>
      </c>
      <c r="D15" s="211">
        <f t="shared" si="1"/>
        <v>0</v>
      </c>
      <c r="E15" s="98">
        <v>44000</v>
      </c>
      <c r="F15" s="220">
        <f t="shared" si="2"/>
        <v>1000</v>
      </c>
      <c r="G15" s="447">
        <f t="shared" si="3"/>
        <v>2.3255813953488372E-2</v>
      </c>
    </row>
    <row r="16" spans="1:9" ht="15" x14ac:dyDescent="0.25">
      <c r="A16" s="97">
        <v>10</v>
      </c>
      <c r="B16" s="214">
        <v>45000</v>
      </c>
      <c r="C16" s="98">
        <f t="shared" si="0"/>
        <v>1000</v>
      </c>
      <c r="D16" s="211">
        <f t="shared" si="1"/>
        <v>0</v>
      </c>
      <c r="E16" s="98">
        <v>45000</v>
      </c>
      <c r="F16" s="220">
        <f t="shared" si="2"/>
        <v>1000</v>
      </c>
      <c r="G16" s="447">
        <f t="shared" si="3"/>
        <v>2.2727272727272728E-2</v>
      </c>
    </row>
    <row r="17" spans="1:9" ht="15" x14ac:dyDescent="0.25">
      <c r="A17" s="97">
        <v>11</v>
      </c>
      <c r="B17" s="214">
        <v>46000</v>
      </c>
      <c r="C17" s="98">
        <f t="shared" si="0"/>
        <v>1000</v>
      </c>
      <c r="D17" s="211">
        <f t="shared" si="1"/>
        <v>0</v>
      </c>
      <c r="E17" s="98">
        <v>46000</v>
      </c>
      <c r="F17" s="220">
        <f t="shared" si="2"/>
        <v>1000</v>
      </c>
      <c r="G17" s="447">
        <f t="shared" si="3"/>
        <v>2.2222222222222223E-2</v>
      </c>
    </row>
    <row r="18" spans="1:9" ht="15" x14ac:dyDescent="0.25">
      <c r="A18" s="97">
        <v>12</v>
      </c>
      <c r="B18" s="214">
        <v>47000</v>
      </c>
      <c r="C18" s="98">
        <f t="shared" si="0"/>
        <v>1000</v>
      </c>
      <c r="D18" s="211">
        <f t="shared" si="1"/>
        <v>0</v>
      </c>
      <c r="E18" s="98">
        <v>47000</v>
      </c>
      <c r="F18" s="220">
        <f t="shared" si="2"/>
        <v>1000</v>
      </c>
      <c r="G18" s="447">
        <f t="shared" si="3"/>
        <v>2.1739130434782608E-2</v>
      </c>
    </row>
    <row r="19" spans="1:9" ht="15" x14ac:dyDescent="0.25">
      <c r="A19" s="97">
        <v>13</v>
      </c>
      <c r="B19" s="214">
        <v>48000</v>
      </c>
      <c r="C19" s="98">
        <f t="shared" si="0"/>
        <v>1000</v>
      </c>
      <c r="D19" s="211">
        <f t="shared" si="1"/>
        <v>0</v>
      </c>
      <c r="E19" s="98">
        <v>48000</v>
      </c>
      <c r="F19" s="220">
        <f t="shared" si="2"/>
        <v>1000</v>
      </c>
      <c r="G19" s="447">
        <f t="shared" si="3"/>
        <v>2.1276595744680851E-2</v>
      </c>
    </row>
    <row r="20" spans="1:9" ht="15" x14ac:dyDescent="0.25">
      <c r="A20" s="97">
        <v>14</v>
      </c>
      <c r="B20" s="214">
        <v>49000</v>
      </c>
      <c r="C20" s="98">
        <f t="shared" si="0"/>
        <v>1000</v>
      </c>
      <c r="D20" s="211">
        <f t="shared" si="1"/>
        <v>0</v>
      </c>
      <c r="E20" s="98">
        <v>49000</v>
      </c>
      <c r="F20" s="220">
        <f t="shared" si="2"/>
        <v>1000</v>
      </c>
      <c r="G20" s="447">
        <f t="shared" si="3"/>
        <v>2.0833333333333332E-2</v>
      </c>
    </row>
    <row r="21" spans="1:9" ht="15" x14ac:dyDescent="0.25">
      <c r="A21" s="97">
        <v>15</v>
      </c>
      <c r="B21" s="214">
        <v>50000</v>
      </c>
      <c r="C21" s="98">
        <f t="shared" si="0"/>
        <v>1000</v>
      </c>
      <c r="D21" s="211">
        <f t="shared" si="1"/>
        <v>0</v>
      </c>
      <c r="E21" s="98">
        <v>50000</v>
      </c>
      <c r="F21" s="220">
        <f t="shared" si="2"/>
        <v>1000</v>
      </c>
      <c r="G21" s="447">
        <f t="shared" si="3"/>
        <v>2.0408163265306121E-2</v>
      </c>
    </row>
    <row r="22" spans="1:9" ht="15" x14ac:dyDescent="0.25">
      <c r="A22" s="97">
        <v>16</v>
      </c>
      <c r="B22" s="214">
        <v>50000</v>
      </c>
      <c r="C22" s="98">
        <f t="shared" si="0"/>
        <v>0</v>
      </c>
      <c r="D22" s="211">
        <f t="shared" si="1"/>
        <v>500</v>
      </c>
      <c r="E22" s="98">
        <v>50500</v>
      </c>
      <c r="F22" s="220">
        <f t="shared" si="2"/>
        <v>500</v>
      </c>
      <c r="G22" s="447">
        <f t="shared" si="3"/>
        <v>0.01</v>
      </c>
    </row>
    <row r="23" spans="1:9" ht="15" x14ac:dyDescent="0.25">
      <c r="A23" s="97">
        <v>17</v>
      </c>
      <c r="B23" s="214">
        <v>50000</v>
      </c>
      <c r="C23" s="98">
        <f t="shared" si="0"/>
        <v>0</v>
      </c>
      <c r="D23" s="211">
        <f t="shared" si="1"/>
        <v>500</v>
      </c>
      <c r="E23" s="98">
        <v>50500</v>
      </c>
      <c r="F23" s="220">
        <f t="shared" si="2"/>
        <v>500</v>
      </c>
      <c r="G23" s="447">
        <f t="shared" si="3"/>
        <v>0.01</v>
      </c>
    </row>
    <row r="24" spans="1:9" ht="15" x14ac:dyDescent="0.25">
      <c r="A24" s="97">
        <v>18</v>
      </c>
      <c r="B24" s="214">
        <v>50000</v>
      </c>
      <c r="C24" s="98">
        <f t="shared" si="0"/>
        <v>0</v>
      </c>
      <c r="D24" s="211">
        <f t="shared" si="1"/>
        <v>500</v>
      </c>
      <c r="E24" s="98">
        <v>50500</v>
      </c>
      <c r="F24" s="220">
        <f t="shared" si="2"/>
        <v>500</v>
      </c>
      <c r="G24" s="447">
        <f t="shared" si="3"/>
        <v>0.01</v>
      </c>
    </row>
    <row r="25" spans="1:9" ht="15" x14ac:dyDescent="0.25">
      <c r="A25" s="97">
        <v>19</v>
      </c>
      <c r="B25" s="214">
        <v>50000</v>
      </c>
      <c r="C25" s="98">
        <f t="shared" si="0"/>
        <v>0</v>
      </c>
      <c r="D25" s="211">
        <f t="shared" si="1"/>
        <v>500</v>
      </c>
      <c r="E25" s="98">
        <v>50500</v>
      </c>
      <c r="F25" s="220">
        <f t="shared" si="2"/>
        <v>500</v>
      </c>
      <c r="G25" s="447">
        <f t="shared" si="3"/>
        <v>0.01</v>
      </c>
    </row>
    <row r="26" spans="1:9" ht="15" x14ac:dyDescent="0.25">
      <c r="A26" s="97">
        <v>20</v>
      </c>
      <c r="B26" s="214">
        <v>50000</v>
      </c>
      <c r="C26" s="98">
        <f t="shared" si="0"/>
        <v>0</v>
      </c>
      <c r="D26" s="211">
        <f t="shared" si="1"/>
        <v>500</v>
      </c>
      <c r="E26" s="98">
        <v>50500</v>
      </c>
      <c r="F26" s="220">
        <f t="shared" si="2"/>
        <v>500</v>
      </c>
      <c r="G26" s="447">
        <f t="shared" si="3"/>
        <v>0.01</v>
      </c>
    </row>
    <row r="27" spans="1:9" ht="15" x14ac:dyDescent="0.25">
      <c r="A27" s="97">
        <v>21</v>
      </c>
      <c r="B27" s="214">
        <v>50000</v>
      </c>
      <c r="C27" s="98">
        <f t="shared" si="0"/>
        <v>0</v>
      </c>
      <c r="D27" s="211">
        <f t="shared" si="1"/>
        <v>1500</v>
      </c>
      <c r="E27" s="98">
        <v>51500</v>
      </c>
      <c r="F27" s="220">
        <f t="shared" si="2"/>
        <v>1500</v>
      </c>
      <c r="G27" s="447">
        <f t="shared" si="3"/>
        <v>0.03</v>
      </c>
    </row>
    <row r="28" spans="1:9" ht="15" x14ac:dyDescent="0.25">
      <c r="A28" s="97">
        <v>22</v>
      </c>
      <c r="B28" s="214">
        <v>50000</v>
      </c>
      <c r="C28" s="98">
        <f t="shared" si="0"/>
        <v>0</v>
      </c>
      <c r="D28" s="211">
        <f t="shared" si="1"/>
        <v>1500</v>
      </c>
      <c r="E28" s="98">
        <v>51500</v>
      </c>
      <c r="F28" s="220">
        <f t="shared" si="2"/>
        <v>1500</v>
      </c>
      <c r="G28" s="447">
        <f t="shared" si="3"/>
        <v>0.03</v>
      </c>
    </row>
    <row r="29" spans="1:9" ht="15" x14ac:dyDescent="0.25">
      <c r="A29" s="97">
        <v>23</v>
      </c>
      <c r="B29" s="214">
        <v>50000</v>
      </c>
      <c r="C29" s="98">
        <f t="shared" si="0"/>
        <v>0</v>
      </c>
      <c r="D29" s="211">
        <f t="shared" si="1"/>
        <v>1500</v>
      </c>
      <c r="E29" s="98">
        <v>51500</v>
      </c>
      <c r="F29" s="220">
        <f t="shared" si="2"/>
        <v>1500</v>
      </c>
      <c r="G29" s="447">
        <f t="shared" si="3"/>
        <v>0.03</v>
      </c>
    </row>
    <row r="30" spans="1:9" ht="15" x14ac:dyDescent="0.25">
      <c r="A30" s="97">
        <v>24</v>
      </c>
      <c r="B30" s="214">
        <v>50000</v>
      </c>
      <c r="C30" s="98">
        <f t="shared" si="0"/>
        <v>0</v>
      </c>
      <c r="D30" s="211">
        <f t="shared" si="1"/>
        <v>1500</v>
      </c>
      <c r="E30" s="98">
        <v>51500</v>
      </c>
      <c r="F30" s="220">
        <f t="shared" si="2"/>
        <v>1500</v>
      </c>
      <c r="G30" s="447">
        <f t="shared" si="3"/>
        <v>0.03</v>
      </c>
    </row>
    <row r="31" spans="1:9" ht="15" x14ac:dyDescent="0.25">
      <c r="A31" s="97">
        <v>25</v>
      </c>
      <c r="B31" s="214">
        <v>52000</v>
      </c>
      <c r="C31" s="98">
        <f t="shared" si="0"/>
        <v>2000</v>
      </c>
      <c r="D31" s="211">
        <f t="shared" si="1"/>
        <v>600</v>
      </c>
      <c r="E31" s="98">
        <v>52600</v>
      </c>
      <c r="F31" s="220">
        <f>E31-B30</f>
        <v>2600</v>
      </c>
      <c r="G31" s="447">
        <f>F31/B30</f>
        <v>5.1999999999999998E-2</v>
      </c>
      <c r="I31" s="218"/>
    </row>
    <row r="32" spans="1:9" ht="15" x14ac:dyDescent="0.25">
      <c r="A32" s="97">
        <v>26</v>
      </c>
      <c r="B32" s="214">
        <v>52000</v>
      </c>
      <c r="C32" s="98">
        <f t="shared" si="0"/>
        <v>0</v>
      </c>
      <c r="D32" s="211">
        <f t="shared" si="1"/>
        <v>600</v>
      </c>
      <c r="E32" s="98">
        <v>52600</v>
      </c>
      <c r="F32" s="220">
        <f t="shared" si="2"/>
        <v>600</v>
      </c>
      <c r="G32" s="447">
        <f>F32/B31</f>
        <v>1.1538461538461539E-2</v>
      </c>
    </row>
    <row r="33" spans="1:7" ht="15" x14ac:dyDescent="0.25">
      <c r="A33" s="97">
        <v>27</v>
      </c>
      <c r="B33" s="214">
        <v>52000</v>
      </c>
      <c r="C33" s="98">
        <f t="shared" si="0"/>
        <v>0</v>
      </c>
      <c r="D33" s="211">
        <f t="shared" si="1"/>
        <v>600</v>
      </c>
      <c r="E33" s="98">
        <v>52600</v>
      </c>
      <c r="F33" s="220">
        <f t="shared" si="2"/>
        <v>600</v>
      </c>
      <c r="G33" s="447">
        <f t="shared" si="3"/>
        <v>1.1538461538461539E-2</v>
      </c>
    </row>
    <row r="34" spans="1:7" ht="15" x14ac:dyDescent="0.25">
      <c r="A34" s="97">
        <v>28</v>
      </c>
      <c r="B34" s="214">
        <v>52000</v>
      </c>
      <c r="C34" s="98">
        <f t="shared" si="0"/>
        <v>0</v>
      </c>
      <c r="D34" s="211">
        <f t="shared" si="1"/>
        <v>600</v>
      </c>
      <c r="E34" s="98">
        <v>52600</v>
      </c>
      <c r="F34" s="220">
        <f t="shared" si="2"/>
        <v>600</v>
      </c>
      <c r="G34" s="447">
        <f t="shared" si="3"/>
        <v>1.1538461538461539E-2</v>
      </c>
    </row>
    <row r="35" spans="1:7" ht="15" x14ac:dyDescent="0.25">
      <c r="A35" s="97">
        <v>29</v>
      </c>
      <c r="B35" s="214">
        <v>52000</v>
      </c>
      <c r="C35" s="98">
        <f t="shared" si="0"/>
        <v>0</v>
      </c>
      <c r="D35" s="211">
        <f t="shared" si="1"/>
        <v>600</v>
      </c>
      <c r="E35" s="98">
        <v>52600</v>
      </c>
      <c r="F35" s="220">
        <f t="shared" si="2"/>
        <v>600</v>
      </c>
      <c r="G35" s="447">
        <f t="shared" si="3"/>
        <v>1.1538461538461539E-2</v>
      </c>
    </row>
    <row r="36" spans="1:7" ht="15" x14ac:dyDescent="0.25">
      <c r="A36" s="97">
        <v>30</v>
      </c>
      <c r="B36" s="215">
        <v>52000</v>
      </c>
      <c r="C36" s="101">
        <f>B35-B36</f>
        <v>0</v>
      </c>
      <c r="D36" s="216">
        <f>E36-B36</f>
        <v>600</v>
      </c>
      <c r="E36" s="101">
        <v>52600</v>
      </c>
      <c r="F36" s="221">
        <f t="shared" si="2"/>
        <v>600</v>
      </c>
      <c r="G36" s="448">
        <f t="shared" si="3"/>
        <v>1.1538461538461539E-2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2.75" x14ac:dyDescent="0.2"/>
  <cols>
    <col min="1" max="1" width="5.28515625" customWidth="1"/>
    <col min="3" max="3" width="4.85546875" customWidth="1"/>
    <col min="4" max="4" width="11.85546875" customWidth="1"/>
    <col min="5" max="6" width="11.140625" customWidth="1"/>
    <col min="7" max="7" width="13.28515625" customWidth="1"/>
    <col min="8" max="8" width="4.42578125" customWidth="1"/>
  </cols>
  <sheetData>
    <row r="1" spans="1:11" x14ac:dyDescent="0.2">
      <c r="A1" s="17" t="s">
        <v>263</v>
      </c>
    </row>
    <row r="2" spans="1:11" x14ac:dyDescent="0.2">
      <c r="A2" s="17"/>
    </row>
    <row r="3" spans="1:11" ht="18" x14ac:dyDescent="0.25">
      <c r="A3" s="228" t="s">
        <v>264</v>
      </c>
      <c r="C3" s="228"/>
      <c r="D3" s="227"/>
      <c r="E3" s="230"/>
      <c r="F3" s="231"/>
      <c r="G3" s="231"/>
      <c r="I3" s="17"/>
    </row>
    <row r="4" spans="1:11" x14ac:dyDescent="0.2">
      <c r="B4" s="17"/>
    </row>
    <row r="5" spans="1:11" x14ac:dyDescent="0.2">
      <c r="B5" s="17" t="s">
        <v>265</v>
      </c>
    </row>
    <row r="6" spans="1:11" x14ac:dyDescent="0.2">
      <c r="B6" s="17"/>
      <c r="C6" s="40" t="s">
        <v>266</v>
      </c>
    </row>
    <row r="7" spans="1:11" ht="25.5" x14ac:dyDescent="0.2">
      <c r="B7" s="297"/>
      <c r="D7" s="232" t="s">
        <v>120</v>
      </c>
      <c r="E7" s="232" t="s">
        <v>121</v>
      </c>
      <c r="F7" s="229" t="s">
        <v>122</v>
      </c>
      <c r="G7" s="233" t="s">
        <v>123</v>
      </c>
      <c r="I7" s="495" t="s">
        <v>267</v>
      </c>
      <c r="J7" s="496" t="s">
        <v>3</v>
      </c>
    </row>
    <row r="8" spans="1:11" x14ac:dyDescent="0.2">
      <c r="D8" s="234" t="s">
        <v>124</v>
      </c>
      <c r="E8" s="272">
        <v>68125</v>
      </c>
      <c r="F8" s="272">
        <v>74938</v>
      </c>
      <c r="G8" s="272">
        <v>81750</v>
      </c>
      <c r="I8" s="281" t="s">
        <v>268</v>
      </c>
      <c r="J8" s="282">
        <v>15000</v>
      </c>
      <c r="K8" s="17"/>
    </row>
    <row r="9" spans="1:11" x14ac:dyDescent="0.2">
      <c r="D9" s="234" t="s">
        <v>125</v>
      </c>
      <c r="E9" s="272">
        <v>71531</v>
      </c>
      <c r="F9" s="272">
        <v>78684</v>
      </c>
      <c r="G9" s="272">
        <v>85837</v>
      </c>
      <c r="I9" s="281" t="s">
        <v>269</v>
      </c>
      <c r="J9" s="282">
        <v>10000</v>
      </c>
      <c r="K9" s="71"/>
    </row>
    <row r="10" spans="1:11" x14ac:dyDescent="0.2">
      <c r="D10" s="234" t="s">
        <v>126</v>
      </c>
      <c r="E10" s="272">
        <v>74938</v>
      </c>
      <c r="F10" s="272">
        <v>82432</v>
      </c>
      <c r="G10" s="272">
        <v>89926</v>
      </c>
      <c r="I10" s="281" t="s">
        <v>270</v>
      </c>
      <c r="J10" s="282">
        <v>5000</v>
      </c>
      <c r="K10" s="71"/>
    </row>
    <row r="11" spans="1:11" x14ac:dyDescent="0.2">
      <c r="D11" s="234" t="s">
        <v>127</v>
      </c>
      <c r="E11" s="272">
        <v>78344</v>
      </c>
      <c r="F11" s="272">
        <v>86178</v>
      </c>
      <c r="G11" s="272">
        <v>94013</v>
      </c>
      <c r="I11" s="281" t="s">
        <v>271</v>
      </c>
      <c r="J11" s="282">
        <v>2500</v>
      </c>
      <c r="K11" s="71"/>
    </row>
    <row r="12" spans="1:11" x14ac:dyDescent="0.2">
      <c r="D12" s="234" t="s">
        <v>128</v>
      </c>
      <c r="E12" s="272">
        <v>81750</v>
      </c>
      <c r="F12" s="272">
        <v>89925</v>
      </c>
      <c r="G12" s="272">
        <v>98100</v>
      </c>
      <c r="I12" s="281" t="s">
        <v>272</v>
      </c>
      <c r="J12" s="282">
        <v>1000</v>
      </c>
      <c r="K12" s="71"/>
    </row>
    <row r="13" spans="1:11" x14ac:dyDescent="0.2">
      <c r="D13" s="234" t="s">
        <v>129</v>
      </c>
      <c r="E13" s="272">
        <v>85156</v>
      </c>
      <c r="F13" s="272">
        <v>93672</v>
      </c>
      <c r="G13" s="272">
        <v>102187</v>
      </c>
      <c r="K13" s="71"/>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2.75" x14ac:dyDescent="0.2"/>
  <cols>
    <col min="2" max="2" width="11.140625" customWidth="1"/>
    <col min="9" max="9" width="11.5703125" bestFit="1" customWidth="1"/>
  </cols>
  <sheetData>
    <row r="1" spans="1:9" x14ac:dyDescent="0.2">
      <c r="A1" s="78" t="s">
        <v>273</v>
      </c>
      <c r="C1" s="40"/>
      <c r="I1" s="78"/>
    </row>
    <row r="2" spans="1:9" x14ac:dyDescent="0.2">
      <c r="A2" s="78"/>
    </row>
    <row r="3" spans="1:9" x14ac:dyDescent="0.2">
      <c r="A3" s="17" t="s">
        <v>274</v>
      </c>
      <c r="D3" s="78"/>
    </row>
    <row r="4" spans="1:9" x14ac:dyDescent="0.2">
      <c r="A4" s="93"/>
    </row>
    <row r="5" spans="1:9" ht="90" x14ac:dyDescent="0.25">
      <c r="A5" s="94" t="s">
        <v>110</v>
      </c>
      <c r="B5" s="210" t="s">
        <v>275</v>
      </c>
      <c r="C5" s="94" t="s">
        <v>260</v>
      </c>
      <c r="D5" s="94" t="s">
        <v>261</v>
      </c>
      <c r="E5" s="94" t="s">
        <v>276</v>
      </c>
      <c r="F5" s="210" t="s">
        <v>116</v>
      </c>
      <c r="G5" s="210" t="s">
        <v>117</v>
      </c>
    </row>
    <row r="6" spans="1:9" ht="15" x14ac:dyDescent="0.25">
      <c r="A6" s="95">
        <v>0</v>
      </c>
      <c r="B6" s="213">
        <v>35000</v>
      </c>
      <c r="C6" s="96"/>
      <c r="D6" s="212">
        <f>E6-B6</f>
        <v>0</v>
      </c>
      <c r="E6" s="96">
        <v>35000</v>
      </c>
      <c r="F6" s="219"/>
      <c r="G6" s="115"/>
    </row>
    <row r="7" spans="1:9" ht="15" x14ac:dyDescent="0.25">
      <c r="A7" s="97">
        <v>1</v>
      </c>
      <c r="B7" s="214">
        <v>36000</v>
      </c>
      <c r="C7" s="98">
        <f>B7-B6</f>
        <v>1000</v>
      </c>
      <c r="D7" s="211">
        <f>E7-B7</f>
        <v>0</v>
      </c>
      <c r="E7" s="98">
        <v>36000</v>
      </c>
      <c r="F7" s="220">
        <f>E7-B6</f>
        <v>1000</v>
      </c>
      <c r="G7" s="447">
        <f>F7/B6</f>
        <v>2.8571428571428571E-2</v>
      </c>
    </row>
    <row r="8" spans="1:9" ht="15" x14ac:dyDescent="0.25">
      <c r="A8" s="97">
        <v>2</v>
      </c>
      <c r="B8" s="214">
        <v>37000</v>
      </c>
      <c r="C8" s="98">
        <f t="shared" ref="C8:C35" si="0">B8-B7</f>
        <v>1000</v>
      </c>
      <c r="D8" s="211">
        <f t="shared" ref="D8:D35" si="1">E8-B8</f>
        <v>0</v>
      </c>
      <c r="E8" s="98">
        <v>37000</v>
      </c>
      <c r="F8" s="220">
        <f t="shared" ref="F8:F36" si="2">E8-B7</f>
        <v>1000</v>
      </c>
      <c r="G8" s="447">
        <f>F8/B7</f>
        <v>2.7777777777777776E-2</v>
      </c>
    </row>
    <row r="9" spans="1:9" ht="15" x14ac:dyDescent="0.25">
      <c r="A9" s="97">
        <v>3</v>
      </c>
      <c r="B9" s="214">
        <v>38000</v>
      </c>
      <c r="C9" s="98">
        <f t="shared" si="0"/>
        <v>1000</v>
      </c>
      <c r="D9" s="211">
        <f t="shared" si="1"/>
        <v>0</v>
      </c>
      <c r="E9" s="98">
        <v>38000</v>
      </c>
      <c r="F9" s="220">
        <f t="shared" si="2"/>
        <v>1000</v>
      </c>
      <c r="G9" s="447">
        <f t="shared" ref="G9:G36" si="3">F9/B8</f>
        <v>2.7027027027027029E-2</v>
      </c>
    </row>
    <row r="10" spans="1:9" ht="15" x14ac:dyDescent="0.25">
      <c r="A10" s="97">
        <v>4</v>
      </c>
      <c r="B10" s="214">
        <v>39000</v>
      </c>
      <c r="C10" s="98">
        <f t="shared" si="0"/>
        <v>1000</v>
      </c>
      <c r="D10" s="211">
        <f t="shared" si="1"/>
        <v>0</v>
      </c>
      <c r="E10" s="98">
        <v>39000</v>
      </c>
      <c r="F10" s="220">
        <f t="shared" si="2"/>
        <v>1000</v>
      </c>
      <c r="G10" s="447">
        <f t="shared" si="3"/>
        <v>2.6315789473684209E-2</v>
      </c>
    </row>
    <row r="11" spans="1:9" ht="15" x14ac:dyDescent="0.25">
      <c r="A11" s="97">
        <v>5</v>
      </c>
      <c r="B11" s="214">
        <v>40000</v>
      </c>
      <c r="C11" s="98">
        <f t="shared" si="0"/>
        <v>1000</v>
      </c>
      <c r="D11" s="211">
        <f t="shared" si="1"/>
        <v>0</v>
      </c>
      <c r="E11" s="98">
        <v>40000</v>
      </c>
      <c r="F11" s="220">
        <f t="shared" si="2"/>
        <v>1000</v>
      </c>
      <c r="G11" s="447">
        <f t="shared" si="3"/>
        <v>2.564102564102564E-2</v>
      </c>
    </row>
    <row r="12" spans="1:9" ht="15" x14ac:dyDescent="0.25">
      <c r="A12" s="97">
        <v>6</v>
      </c>
      <c r="B12" s="214">
        <v>41000</v>
      </c>
      <c r="C12" s="98">
        <f t="shared" si="0"/>
        <v>1000</v>
      </c>
      <c r="D12" s="211">
        <f t="shared" si="1"/>
        <v>0</v>
      </c>
      <c r="E12" s="98">
        <v>41000</v>
      </c>
      <c r="F12" s="220">
        <f t="shared" si="2"/>
        <v>1000</v>
      </c>
      <c r="G12" s="447">
        <f t="shared" si="3"/>
        <v>2.5000000000000001E-2</v>
      </c>
    </row>
    <row r="13" spans="1:9" ht="15" x14ac:dyDescent="0.25">
      <c r="A13" s="97">
        <v>7</v>
      </c>
      <c r="B13" s="214">
        <v>42000</v>
      </c>
      <c r="C13" s="98">
        <f t="shared" si="0"/>
        <v>1000</v>
      </c>
      <c r="D13" s="211">
        <f t="shared" si="1"/>
        <v>0</v>
      </c>
      <c r="E13" s="98">
        <v>42000</v>
      </c>
      <c r="F13" s="220">
        <f t="shared" si="2"/>
        <v>1000</v>
      </c>
      <c r="G13" s="447">
        <f t="shared" si="3"/>
        <v>2.4390243902439025E-2</v>
      </c>
    </row>
    <row r="14" spans="1:9" ht="15" x14ac:dyDescent="0.25">
      <c r="A14" s="97">
        <v>8</v>
      </c>
      <c r="B14" s="214">
        <v>43000</v>
      </c>
      <c r="C14" s="98">
        <f t="shared" si="0"/>
        <v>1000</v>
      </c>
      <c r="D14" s="211">
        <f t="shared" si="1"/>
        <v>0</v>
      </c>
      <c r="E14" s="98">
        <v>43000</v>
      </c>
      <c r="F14" s="220">
        <f>E14-B13</f>
        <v>1000</v>
      </c>
      <c r="G14" s="447">
        <f t="shared" si="3"/>
        <v>2.3809523809523808E-2</v>
      </c>
    </row>
    <row r="15" spans="1:9" ht="15" x14ac:dyDescent="0.25">
      <c r="A15" s="97">
        <v>9</v>
      </c>
      <c r="B15" s="214">
        <v>44000</v>
      </c>
      <c r="C15" s="98">
        <f t="shared" si="0"/>
        <v>1000</v>
      </c>
      <c r="D15" s="211">
        <f t="shared" si="1"/>
        <v>0</v>
      </c>
      <c r="E15" s="98">
        <v>44000</v>
      </c>
      <c r="F15" s="220">
        <f t="shared" si="2"/>
        <v>1000</v>
      </c>
      <c r="G15" s="447">
        <f t="shared" si="3"/>
        <v>2.3255813953488372E-2</v>
      </c>
    </row>
    <row r="16" spans="1:9" ht="15" x14ac:dyDescent="0.25">
      <c r="A16" s="97">
        <v>10</v>
      </c>
      <c r="B16" s="214">
        <v>45000</v>
      </c>
      <c r="C16" s="98">
        <f t="shared" si="0"/>
        <v>1000</v>
      </c>
      <c r="D16" s="211">
        <f t="shared" si="1"/>
        <v>0</v>
      </c>
      <c r="E16" s="98">
        <v>45000</v>
      </c>
      <c r="F16" s="220">
        <f t="shared" si="2"/>
        <v>1000</v>
      </c>
      <c r="G16" s="447">
        <f t="shared" si="3"/>
        <v>2.2727272727272728E-2</v>
      </c>
    </row>
    <row r="17" spans="1:9" ht="15" x14ac:dyDescent="0.25">
      <c r="A17" s="97">
        <v>11</v>
      </c>
      <c r="B17" s="214">
        <v>46000</v>
      </c>
      <c r="C17" s="98">
        <f t="shared" si="0"/>
        <v>1000</v>
      </c>
      <c r="D17" s="211">
        <f t="shared" si="1"/>
        <v>0</v>
      </c>
      <c r="E17" s="98">
        <v>46000</v>
      </c>
      <c r="F17" s="220">
        <f t="shared" si="2"/>
        <v>1000</v>
      </c>
      <c r="G17" s="447">
        <f t="shared" si="3"/>
        <v>2.2222222222222223E-2</v>
      </c>
    </row>
    <row r="18" spans="1:9" ht="15" x14ac:dyDescent="0.25">
      <c r="A18" s="97">
        <v>12</v>
      </c>
      <c r="B18" s="214">
        <v>47000</v>
      </c>
      <c r="C18" s="98">
        <f t="shared" si="0"/>
        <v>1000</v>
      </c>
      <c r="D18" s="211">
        <f t="shared" si="1"/>
        <v>0</v>
      </c>
      <c r="E18" s="98">
        <v>47000</v>
      </c>
      <c r="F18" s="220">
        <f t="shared" si="2"/>
        <v>1000</v>
      </c>
      <c r="G18" s="447">
        <f t="shared" si="3"/>
        <v>2.1739130434782608E-2</v>
      </c>
    </row>
    <row r="19" spans="1:9" ht="15" x14ac:dyDescent="0.25">
      <c r="A19" s="97">
        <v>13</v>
      </c>
      <c r="B19" s="214">
        <v>48000</v>
      </c>
      <c r="C19" s="98">
        <f t="shared" si="0"/>
        <v>1000</v>
      </c>
      <c r="D19" s="211">
        <f t="shared" si="1"/>
        <v>0</v>
      </c>
      <c r="E19" s="98">
        <v>48000</v>
      </c>
      <c r="F19" s="220">
        <f t="shared" si="2"/>
        <v>1000</v>
      </c>
      <c r="G19" s="447">
        <f t="shared" si="3"/>
        <v>2.1276595744680851E-2</v>
      </c>
    </row>
    <row r="20" spans="1:9" ht="15" x14ac:dyDescent="0.25">
      <c r="A20" s="97">
        <v>14</v>
      </c>
      <c r="B20" s="214">
        <v>49000</v>
      </c>
      <c r="C20" s="98">
        <f t="shared" si="0"/>
        <v>1000</v>
      </c>
      <c r="D20" s="211">
        <f t="shared" si="1"/>
        <v>0</v>
      </c>
      <c r="E20" s="98">
        <v>49000</v>
      </c>
      <c r="F20" s="220">
        <f t="shared" si="2"/>
        <v>1000</v>
      </c>
      <c r="G20" s="447">
        <f t="shared" si="3"/>
        <v>2.0833333333333332E-2</v>
      </c>
    </row>
    <row r="21" spans="1:9" ht="15" x14ac:dyDescent="0.25">
      <c r="A21" s="97">
        <v>15</v>
      </c>
      <c r="B21" s="214">
        <v>50000</v>
      </c>
      <c r="C21" s="98">
        <f t="shared" si="0"/>
        <v>1000</v>
      </c>
      <c r="D21" s="211">
        <f t="shared" si="1"/>
        <v>0</v>
      </c>
      <c r="E21" s="98">
        <v>50000</v>
      </c>
      <c r="F21" s="220">
        <f t="shared" si="2"/>
        <v>1000</v>
      </c>
      <c r="G21" s="447">
        <f t="shared" si="3"/>
        <v>2.0408163265306121E-2</v>
      </c>
    </row>
    <row r="22" spans="1:9" ht="15" x14ac:dyDescent="0.25">
      <c r="A22" s="97">
        <v>16</v>
      </c>
      <c r="B22" s="214">
        <v>50000</v>
      </c>
      <c r="C22" s="98">
        <f t="shared" si="0"/>
        <v>0</v>
      </c>
      <c r="D22" s="211">
        <f t="shared" si="1"/>
        <v>500</v>
      </c>
      <c r="E22" s="98">
        <v>50500</v>
      </c>
      <c r="F22" s="220">
        <f t="shared" si="2"/>
        <v>500</v>
      </c>
      <c r="G22" s="447">
        <f t="shared" si="3"/>
        <v>0.01</v>
      </c>
    </row>
    <row r="23" spans="1:9" ht="15" x14ac:dyDescent="0.25">
      <c r="A23" s="97">
        <v>17</v>
      </c>
      <c r="B23" s="214">
        <v>50000</v>
      </c>
      <c r="C23" s="98">
        <f t="shared" si="0"/>
        <v>0</v>
      </c>
      <c r="D23" s="211">
        <f t="shared" si="1"/>
        <v>1000</v>
      </c>
      <c r="E23" s="98">
        <v>51000</v>
      </c>
      <c r="F23" s="220">
        <f t="shared" si="2"/>
        <v>1000</v>
      </c>
      <c r="G23" s="447">
        <f t="shared" si="3"/>
        <v>0.02</v>
      </c>
    </row>
    <row r="24" spans="1:9" ht="15" x14ac:dyDescent="0.25">
      <c r="A24" s="97">
        <v>18</v>
      </c>
      <c r="B24" s="214">
        <v>50000</v>
      </c>
      <c r="C24" s="98">
        <f t="shared" si="0"/>
        <v>0</v>
      </c>
      <c r="D24" s="211">
        <f t="shared" si="1"/>
        <v>1500</v>
      </c>
      <c r="E24" s="98">
        <v>51500</v>
      </c>
      <c r="F24" s="220">
        <f t="shared" si="2"/>
        <v>1500</v>
      </c>
      <c r="G24" s="447">
        <f t="shared" si="3"/>
        <v>0.03</v>
      </c>
    </row>
    <row r="25" spans="1:9" ht="15" x14ac:dyDescent="0.25">
      <c r="A25" s="97">
        <v>19</v>
      </c>
      <c r="B25" s="214">
        <v>50000</v>
      </c>
      <c r="C25" s="98">
        <f t="shared" si="0"/>
        <v>0</v>
      </c>
      <c r="D25" s="211">
        <f t="shared" si="1"/>
        <v>2000</v>
      </c>
      <c r="E25" s="98">
        <v>52000</v>
      </c>
      <c r="F25" s="220">
        <f t="shared" si="2"/>
        <v>2000</v>
      </c>
      <c r="G25" s="447">
        <f t="shared" si="3"/>
        <v>0.04</v>
      </c>
    </row>
    <row r="26" spans="1:9" ht="15" x14ac:dyDescent="0.25">
      <c r="A26" s="97">
        <v>20</v>
      </c>
      <c r="B26" s="214">
        <v>50000</v>
      </c>
      <c r="C26" s="98">
        <f t="shared" si="0"/>
        <v>0</v>
      </c>
      <c r="D26" s="211">
        <f t="shared" si="1"/>
        <v>2500</v>
      </c>
      <c r="E26" s="98">
        <v>52500</v>
      </c>
      <c r="F26" s="220">
        <f t="shared" si="2"/>
        <v>2500</v>
      </c>
      <c r="G26" s="447">
        <f t="shared" si="3"/>
        <v>0.05</v>
      </c>
    </row>
    <row r="27" spans="1:9" ht="15" x14ac:dyDescent="0.25">
      <c r="A27" s="97">
        <v>21</v>
      </c>
      <c r="B27" s="214">
        <v>50000</v>
      </c>
      <c r="C27" s="98">
        <f t="shared" si="0"/>
        <v>0</v>
      </c>
      <c r="D27" s="211">
        <f t="shared" si="1"/>
        <v>3000</v>
      </c>
      <c r="E27" s="98">
        <v>53000</v>
      </c>
      <c r="F27" s="220">
        <f t="shared" si="2"/>
        <v>3000</v>
      </c>
      <c r="G27" s="447">
        <f t="shared" si="3"/>
        <v>0.06</v>
      </c>
    </row>
    <row r="28" spans="1:9" ht="15" x14ac:dyDescent="0.25">
      <c r="A28" s="97">
        <v>22</v>
      </c>
      <c r="B28" s="214">
        <v>50000</v>
      </c>
      <c r="C28" s="98">
        <f t="shared" si="0"/>
        <v>0</v>
      </c>
      <c r="D28" s="211">
        <f t="shared" si="1"/>
        <v>3500</v>
      </c>
      <c r="E28" s="98">
        <v>53500</v>
      </c>
      <c r="F28" s="220">
        <f t="shared" si="2"/>
        <v>3500</v>
      </c>
      <c r="G28" s="447">
        <f t="shared" si="3"/>
        <v>7.0000000000000007E-2</v>
      </c>
    </row>
    <row r="29" spans="1:9" ht="15" x14ac:dyDescent="0.25">
      <c r="A29" s="97">
        <v>23</v>
      </c>
      <c r="B29" s="214">
        <v>50000</v>
      </c>
      <c r="C29" s="98">
        <f t="shared" si="0"/>
        <v>0</v>
      </c>
      <c r="D29" s="211">
        <f t="shared" si="1"/>
        <v>4000</v>
      </c>
      <c r="E29" s="98">
        <v>54000</v>
      </c>
      <c r="F29" s="220">
        <f t="shared" si="2"/>
        <v>4000</v>
      </c>
      <c r="G29" s="447">
        <f t="shared" si="3"/>
        <v>0.08</v>
      </c>
    </row>
    <row r="30" spans="1:9" ht="15" x14ac:dyDescent="0.25">
      <c r="A30" s="97">
        <v>24</v>
      </c>
      <c r="B30" s="214">
        <v>50000</v>
      </c>
      <c r="C30" s="98">
        <f t="shared" si="0"/>
        <v>0</v>
      </c>
      <c r="D30" s="211">
        <f t="shared" si="1"/>
        <v>4500</v>
      </c>
      <c r="E30" s="98">
        <v>54500</v>
      </c>
      <c r="F30" s="220">
        <f t="shared" si="2"/>
        <v>4500</v>
      </c>
      <c r="G30" s="447">
        <f t="shared" si="3"/>
        <v>0.09</v>
      </c>
    </row>
    <row r="31" spans="1:9" ht="15" x14ac:dyDescent="0.25">
      <c r="A31" s="97">
        <v>25</v>
      </c>
      <c r="B31" s="214">
        <v>52000</v>
      </c>
      <c r="C31" s="98">
        <f t="shared" si="0"/>
        <v>2000</v>
      </c>
      <c r="D31" s="211">
        <f t="shared" si="1"/>
        <v>3000</v>
      </c>
      <c r="E31" s="98">
        <v>55000</v>
      </c>
      <c r="F31" s="220">
        <f t="shared" si="2"/>
        <v>5000</v>
      </c>
      <c r="G31" s="447">
        <f t="shared" si="3"/>
        <v>0.1</v>
      </c>
      <c r="I31" s="218"/>
    </row>
    <row r="32" spans="1:9" ht="15" x14ac:dyDescent="0.25">
      <c r="A32" s="97">
        <v>26</v>
      </c>
      <c r="B32" s="214">
        <v>52000</v>
      </c>
      <c r="C32" s="98">
        <f t="shared" si="0"/>
        <v>0</v>
      </c>
      <c r="D32" s="211">
        <f t="shared" si="1"/>
        <v>3500</v>
      </c>
      <c r="E32" s="98">
        <v>55500</v>
      </c>
      <c r="F32" s="220">
        <f t="shared" si="2"/>
        <v>3500</v>
      </c>
      <c r="G32" s="447">
        <f t="shared" si="3"/>
        <v>6.7307692307692304E-2</v>
      </c>
    </row>
    <row r="33" spans="1:7" ht="15" x14ac:dyDescent="0.25">
      <c r="A33" s="97">
        <v>27</v>
      </c>
      <c r="B33" s="214">
        <v>52000</v>
      </c>
      <c r="C33" s="98">
        <f t="shared" si="0"/>
        <v>0</v>
      </c>
      <c r="D33" s="211">
        <f t="shared" si="1"/>
        <v>4000</v>
      </c>
      <c r="E33" s="98">
        <v>56000</v>
      </c>
      <c r="F33" s="220">
        <f t="shared" si="2"/>
        <v>4000</v>
      </c>
      <c r="G33" s="447">
        <f t="shared" si="3"/>
        <v>7.6923076923076927E-2</v>
      </c>
    </row>
    <row r="34" spans="1:7" ht="15" x14ac:dyDescent="0.25">
      <c r="A34" s="97">
        <v>28</v>
      </c>
      <c r="B34" s="214">
        <v>52000</v>
      </c>
      <c r="C34" s="98">
        <f t="shared" si="0"/>
        <v>0</v>
      </c>
      <c r="D34" s="211">
        <f t="shared" si="1"/>
        <v>4500</v>
      </c>
      <c r="E34" s="98">
        <v>56500</v>
      </c>
      <c r="F34" s="220">
        <f t="shared" si="2"/>
        <v>4500</v>
      </c>
      <c r="G34" s="447">
        <f t="shared" si="3"/>
        <v>8.6538461538461536E-2</v>
      </c>
    </row>
    <row r="35" spans="1:7" ht="15" x14ac:dyDescent="0.25">
      <c r="A35" s="97">
        <v>29</v>
      </c>
      <c r="B35" s="214">
        <v>52000</v>
      </c>
      <c r="C35" s="98">
        <f t="shared" si="0"/>
        <v>0</v>
      </c>
      <c r="D35" s="211">
        <f t="shared" si="1"/>
        <v>5000</v>
      </c>
      <c r="E35" s="98">
        <v>57000</v>
      </c>
      <c r="F35" s="220">
        <f t="shared" si="2"/>
        <v>5000</v>
      </c>
      <c r="G35" s="447">
        <f t="shared" si="3"/>
        <v>9.6153846153846159E-2</v>
      </c>
    </row>
    <row r="36" spans="1:7" ht="15" x14ac:dyDescent="0.25">
      <c r="A36" s="97">
        <v>30</v>
      </c>
      <c r="B36" s="215">
        <v>52000</v>
      </c>
      <c r="C36" s="101">
        <f>B35-B36</f>
        <v>0</v>
      </c>
      <c r="D36" s="216">
        <f>E36-B36</f>
        <v>8500</v>
      </c>
      <c r="E36" s="101">
        <v>60500</v>
      </c>
      <c r="F36" s="221">
        <f t="shared" si="2"/>
        <v>8500</v>
      </c>
      <c r="G36" s="448">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40625" defaultRowHeight="12.75" x14ac:dyDescent="0.2"/>
  <cols>
    <col min="2" max="2" width="11.140625" customWidth="1"/>
    <col min="7" max="7" width="10.5703125" bestFit="1" customWidth="1"/>
  </cols>
  <sheetData>
    <row r="1" spans="1:8" x14ac:dyDescent="0.2">
      <c r="A1" s="78" t="s">
        <v>277</v>
      </c>
    </row>
    <row r="2" spans="1:8" x14ac:dyDescent="0.2">
      <c r="A2" s="78"/>
    </row>
    <row r="3" spans="1:8" x14ac:dyDescent="0.2">
      <c r="A3" s="17" t="s">
        <v>278</v>
      </c>
      <c r="C3" s="78"/>
    </row>
    <row r="4" spans="1:8" x14ac:dyDescent="0.2">
      <c r="A4" s="93"/>
    </row>
    <row r="5" spans="1:8" ht="90" x14ac:dyDescent="0.25">
      <c r="A5" s="94" t="s">
        <v>110</v>
      </c>
      <c r="B5" s="210" t="s">
        <v>275</v>
      </c>
      <c r="C5" s="94" t="s">
        <v>261</v>
      </c>
      <c r="D5" s="94" t="s">
        <v>279</v>
      </c>
      <c r="E5" s="210" t="s">
        <v>116</v>
      </c>
      <c r="F5" s="210" t="s">
        <v>117</v>
      </c>
      <c r="G5" s="210" t="s">
        <v>102</v>
      </c>
      <c r="H5" s="210" t="s">
        <v>280</v>
      </c>
    </row>
    <row r="6" spans="1:8" ht="15" x14ac:dyDescent="0.25">
      <c r="A6" s="95">
        <v>0</v>
      </c>
      <c r="B6" s="213">
        <v>35000</v>
      </c>
      <c r="C6" s="212">
        <f t="shared" ref="C6:C36" si="0">D6-B6</f>
        <v>0</v>
      </c>
      <c r="D6" s="115">
        <v>35000</v>
      </c>
      <c r="E6" s="219"/>
      <c r="F6" s="115"/>
      <c r="G6" s="450"/>
      <c r="H6" s="115"/>
    </row>
    <row r="7" spans="1:8" ht="15" x14ac:dyDescent="0.25">
      <c r="A7" s="97">
        <v>1</v>
      </c>
      <c r="B7" s="214">
        <v>36000</v>
      </c>
      <c r="C7" s="211">
        <f t="shared" si="0"/>
        <v>180</v>
      </c>
      <c r="D7" s="99">
        <v>36180</v>
      </c>
      <c r="E7" s="220">
        <f t="shared" ref="E7:E36" si="1">D7-B6</f>
        <v>1180</v>
      </c>
      <c r="F7" s="447">
        <f t="shared" ref="F7:F36" si="2">E7/B6</f>
        <v>3.3714285714285717E-2</v>
      </c>
      <c r="G7" s="451"/>
      <c r="H7" s="447">
        <f>(E7+G7)/B6</f>
        <v>3.3714285714285717E-2</v>
      </c>
    </row>
    <row r="8" spans="1:8" ht="15" x14ac:dyDescent="0.25">
      <c r="A8" s="97">
        <v>2</v>
      </c>
      <c r="B8" s="214">
        <v>37000</v>
      </c>
      <c r="C8" s="211">
        <f t="shared" si="0"/>
        <v>190</v>
      </c>
      <c r="D8" s="99">
        <v>37190</v>
      </c>
      <c r="E8" s="220">
        <f t="shared" si="1"/>
        <v>1190</v>
      </c>
      <c r="F8" s="447">
        <f t="shared" si="2"/>
        <v>3.3055555555555553E-2</v>
      </c>
      <c r="G8" s="451"/>
      <c r="H8" s="447">
        <f t="shared" ref="H8:H36" si="3">(E8+G8)/B7</f>
        <v>3.3055555555555553E-2</v>
      </c>
    </row>
    <row r="9" spans="1:8" ht="15" x14ac:dyDescent="0.25">
      <c r="A9" s="97">
        <v>3</v>
      </c>
      <c r="B9" s="214">
        <v>38000</v>
      </c>
      <c r="C9" s="211">
        <f t="shared" si="0"/>
        <v>190</v>
      </c>
      <c r="D9" s="99">
        <v>38190</v>
      </c>
      <c r="E9" s="220">
        <f t="shared" si="1"/>
        <v>1190</v>
      </c>
      <c r="F9" s="447">
        <f t="shared" si="2"/>
        <v>3.216216216216216E-2</v>
      </c>
      <c r="G9" s="451"/>
      <c r="H9" s="447">
        <f t="shared" si="3"/>
        <v>3.216216216216216E-2</v>
      </c>
    </row>
    <row r="10" spans="1:8" ht="15" x14ac:dyDescent="0.25">
      <c r="A10" s="97">
        <v>4</v>
      </c>
      <c r="B10" s="214">
        <v>39000</v>
      </c>
      <c r="C10" s="211">
        <f t="shared" si="0"/>
        <v>200</v>
      </c>
      <c r="D10" s="99">
        <v>39200</v>
      </c>
      <c r="E10" s="220">
        <f t="shared" si="1"/>
        <v>1200</v>
      </c>
      <c r="F10" s="447">
        <f t="shared" si="2"/>
        <v>3.1578947368421054E-2</v>
      </c>
      <c r="G10" s="451"/>
      <c r="H10" s="447">
        <f t="shared" si="3"/>
        <v>3.1578947368421054E-2</v>
      </c>
    </row>
    <row r="11" spans="1:8" ht="15" x14ac:dyDescent="0.25">
      <c r="A11" s="97">
        <v>5</v>
      </c>
      <c r="B11" s="214">
        <v>40000</v>
      </c>
      <c r="C11" s="211">
        <f t="shared" si="0"/>
        <v>200</v>
      </c>
      <c r="D11" s="99">
        <v>40200</v>
      </c>
      <c r="E11" s="220">
        <f t="shared" si="1"/>
        <v>1200</v>
      </c>
      <c r="F11" s="447">
        <f t="shared" si="2"/>
        <v>3.0769230769230771E-2</v>
      </c>
      <c r="G11" s="451"/>
      <c r="H11" s="447">
        <f t="shared" si="3"/>
        <v>3.0769230769230771E-2</v>
      </c>
    </row>
    <row r="12" spans="1:8" ht="15" x14ac:dyDescent="0.25">
      <c r="A12" s="97">
        <v>6</v>
      </c>
      <c r="B12" s="214">
        <v>41000</v>
      </c>
      <c r="C12" s="211">
        <f t="shared" si="0"/>
        <v>210</v>
      </c>
      <c r="D12" s="99">
        <v>41210</v>
      </c>
      <c r="E12" s="220">
        <f t="shared" si="1"/>
        <v>1210</v>
      </c>
      <c r="F12" s="447">
        <f t="shared" si="2"/>
        <v>3.0249999999999999E-2</v>
      </c>
      <c r="G12" s="451"/>
      <c r="H12" s="447">
        <f t="shared" si="3"/>
        <v>3.0249999999999999E-2</v>
      </c>
    </row>
    <row r="13" spans="1:8" ht="15" x14ac:dyDescent="0.25">
      <c r="A13" s="97">
        <v>7</v>
      </c>
      <c r="B13" s="214">
        <v>42000</v>
      </c>
      <c r="C13" s="211">
        <f t="shared" si="0"/>
        <v>210</v>
      </c>
      <c r="D13" s="99">
        <v>42210</v>
      </c>
      <c r="E13" s="220">
        <f t="shared" si="1"/>
        <v>1210</v>
      </c>
      <c r="F13" s="447">
        <f t="shared" si="2"/>
        <v>2.9512195121951218E-2</v>
      </c>
      <c r="G13" s="451"/>
      <c r="H13" s="447">
        <f t="shared" si="3"/>
        <v>2.9512195121951218E-2</v>
      </c>
    </row>
    <row r="14" spans="1:8" ht="15" x14ac:dyDescent="0.25">
      <c r="A14" s="97">
        <v>8</v>
      </c>
      <c r="B14" s="214">
        <v>43000</v>
      </c>
      <c r="C14" s="211">
        <f t="shared" si="0"/>
        <v>220</v>
      </c>
      <c r="D14" s="99">
        <v>43220</v>
      </c>
      <c r="E14" s="220">
        <f t="shared" si="1"/>
        <v>1220</v>
      </c>
      <c r="F14" s="447">
        <f t="shared" si="2"/>
        <v>2.9047619047619048E-2</v>
      </c>
      <c r="G14" s="451"/>
      <c r="H14" s="447">
        <f t="shared" si="3"/>
        <v>2.9047619047619048E-2</v>
      </c>
    </row>
    <row r="15" spans="1:8" ht="15" x14ac:dyDescent="0.25">
      <c r="A15" s="97">
        <v>9</v>
      </c>
      <c r="B15" s="214">
        <v>44000</v>
      </c>
      <c r="C15" s="211">
        <f t="shared" si="0"/>
        <v>220</v>
      </c>
      <c r="D15" s="99">
        <v>44220</v>
      </c>
      <c r="E15" s="220">
        <f t="shared" si="1"/>
        <v>1220</v>
      </c>
      <c r="F15" s="447">
        <f t="shared" si="2"/>
        <v>2.8372093023255815E-2</v>
      </c>
      <c r="G15" s="451"/>
      <c r="H15" s="447">
        <f t="shared" si="3"/>
        <v>2.8372093023255815E-2</v>
      </c>
    </row>
    <row r="16" spans="1:8" ht="15" x14ac:dyDescent="0.25">
      <c r="A16" s="97">
        <v>10</v>
      </c>
      <c r="B16" s="214">
        <v>45000</v>
      </c>
      <c r="C16" s="211">
        <f t="shared" si="0"/>
        <v>230</v>
      </c>
      <c r="D16" s="99">
        <v>45230</v>
      </c>
      <c r="E16" s="220">
        <f t="shared" si="1"/>
        <v>1230</v>
      </c>
      <c r="F16" s="447">
        <f t="shared" si="2"/>
        <v>2.7954545454545454E-2</v>
      </c>
      <c r="G16" s="451"/>
      <c r="H16" s="447">
        <f t="shared" si="3"/>
        <v>2.7954545454545454E-2</v>
      </c>
    </row>
    <row r="17" spans="1:8" ht="15" x14ac:dyDescent="0.25">
      <c r="A17" s="97">
        <v>11</v>
      </c>
      <c r="B17" s="214">
        <v>46000</v>
      </c>
      <c r="C17" s="211">
        <f t="shared" si="0"/>
        <v>230</v>
      </c>
      <c r="D17" s="99">
        <v>46230</v>
      </c>
      <c r="E17" s="220">
        <f t="shared" si="1"/>
        <v>1230</v>
      </c>
      <c r="F17" s="447">
        <f t="shared" si="2"/>
        <v>2.7333333333333334E-2</v>
      </c>
      <c r="G17" s="451"/>
      <c r="H17" s="447">
        <f t="shared" si="3"/>
        <v>2.7333333333333334E-2</v>
      </c>
    </row>
    <row r="18" spans="1:8" ht="15" x14ac:dyDescent="0.25">
      <c r="A18" s="97">
        <v>12</v>
      </c>
      <c r="B18" s="214">
        <v>47000</v>
      </c>
      <c r="C18" s="211">
        <f t="shared" si="0"/>
        <v>240</v>
      </c>
      <c r="D18" s="99">
        <v>47240</v>
      </c>
      <c r="E18" s="220">
        <f t="shared" si="1"/>
        <v>1240</v>
      </c>
      <c r="F18" s="447">
        <f t="shared" si="2"/>
        <v>2.6956521739130435E-2</v>
      </c>
      <c r="G18" s="451"/>
      <c r="H18" s="447">
        <f t="shared" si="3"/>
        <v>2.6956521739130435E-2</v>
      </c>
    </row>
    <row r="19" spans="1:8" ht="15" x14ac:dyDescent="0.25">
      <c r="A19" s="97">
        <v>13</v>
      </c>
      <c r="B19" s="214">
        <v>48000</v>
      </c>
      <c r="C19" s="211">
        <f t="shared" si="0"/>
        <v>240</v>
      </c>
      <c r="D19" s="99">
        <v>48240</v>
      </c>
      <c r="E19" s="220">
        <f t="shared" si="1"/>
        <v>1240</v>
      </c>
      <c r="F19" s="447">
        <f t="shared" si="2"/>
        <v>2.6382978723404255E-2</v>
      </c>
      <c r="G19" s="451"/>
      <c r="H19" s="447">
        <f t="shared" si="3"/>
        <v>2.6382978723404255E-2</v>
      </c>
    </row>
    <row r="20" spans="1:8" ht="15" x14ac:dyDescent="0.25">
      <c r="A20" s="97">
        <v>14</v>
      </c>
      <c r="B20" s="214">
        <v>49000</v>
      </c>
      <c r="C20" s="211">
        <f t="shared" si="0"/>
        <v>250</v>
      </c>
      <c r="D20" s="99">
        <v>49250</v>
      </c>
      <c r="E20" s="220">
        <f t="shared" si="1"/>
        <v>1250</v>
      </c>
      <c r="F20" s="447">
        <f t="shared" si="2"/>
        <v>2.6041666666666668E-2</v>
      </c>
      <c r="G20" s="451"/>
      <c r="H20" s="447">
        <f t="shared" si="3"/>
        <v>2.6041666666666668E-2</v>
      </c>
    </row>
    <row r="21" spans="1:8" ht="15" x14ac:dyDescent="0.25">
      <c r="A21" s="97">
        <v>15</v>
      </c>
      <c r="B21" s="214">
        <v>50000</v>
      </c>
      <c r="C21" s="211">
        <f t="shared" si="0"/>
        <v>250</v>
      </c>
      <c r="D21" s="99">
        <v>50250</v>
      </c>
      <c r="E21" s="220">
        <f t="shared" si="1"/>
        <v>1250</v>
      </c>
      <c r="F21" s="447">
        <f t="shared" si="2"/>
        <v>2.5510204081632654E-2</v>
      </c>
      <c r="G21" s="451">
        <v>500</v>
      </c>
      <c r="H21" s="447">
        <f t="shared" si="3"/>
        <v>3.5714285714285712E-2</v>
      </c>
    </row>
    <row r="22" spans="1:8" ht="15" x14ac:dyDescent="0.25">
      <c r="A22" s="97">
        <v>16</v>
      </c>
      <c r="B22" s="214">
        <v>50000</v>
      </c>
      <c r="C22" s="211">
        <f t="shared" si="0"/>
        <v>250</v>
      </c>
      <c r="D22" s="99">
        <v>50250</v>
      </c>
      <c r="E22" s="220">
        <f t="shared" si="1"/>
        <v>250</v>
      </c>
      <c r="F22" s="447">
        <f t="shared" si="2"/>
        <v>5.0000000000000001E-3</v>
      </c>
      <c r="G22" s="451">
        <v>500</v>
      </c>
      <c r="H22" s="447">
        <f t="shared" si="3"/>
        <v>1.4999999999999999E-2</v>
      </c>
    </row>
    <row r="23" spans="1:8" ht="15" x14ac:dyDescent="0.25">
      <c r="A23" s="97">
        <v>17</v>
      </c>
      <c r="B23" s="214">
        <v>50000</v>
      </c>
      <c r="C23" s="211">
        <f t="shared" si="0"/>
        <v>250</v>
      </c>
      <c r="D23" s="99">
        <v>50250</v>
      </c>
      <c r="E23" s="220">
        <f t="shared" si="1"/>
        <v>250</v>
      </c>
      <c r="F23" s="447">
        <f t="shared" si="2"/>
        <v>5.0000000000000001E-3</v>
      </c>
      <c r="G23" s="451">
        <v>500</v>
      </c>
      <c r="H23" s="447">
        <f t="shared" si="3"/>
        <v>1.4999999999999999E-2</v>
      </c>
    </row>
    <row r="24" spans="1:8" ht="15" x14ac:dyDescent="0.25">
      <c r="A24" s="97">
        <v>18</v>
      </c>
      <c r="B24" s="214">
        <v>50000</v>
      </c>
      <c r="C24" s="211">
        <f t="shared" si="0"/>
        <v>250</v>
      </c>
      <c r="D24" s="99">
        <v>50250</v>
      </c>
      <c r="E24" s="220">
        <f t="shared" si="1"/>
        <v>250</v>
      </c>
      <c r="F24" s="447">
        <f t="shared" si="2"/>
        <v>5.0000000000000001E-3</v>
      </c>
      <c r="G24" s="451">
        <v>500</v>
      </c>
      <c r="H24" s="447">
        <f t="shared" si="3"/>
        <v>1.4999999999999999E-2</v>
      </c>
    </row>
    <row r="25" spans="1:8" ht="15" x14ac:dyDescent="0.25">
      <c r="A25" s="97">
        <v>19</v>
      </c>
      <c r="B25" s="214">
        <v>50000</v>
      </c>
      <c r="C25" s="211">
        <f t="shared" si="0"/>
        <v>250</v>
      </c>
      <c r="D25" s="99">
        <v>50250</v>
      </c>
      <c r="E25" s="220">
        <f t="shared" si="1"/>
        <v>250</v>
      </c>
      <c r="F25" s="447">
        <f t="shared" si="2"/>
        <v>5.0000000000000001E-3</v>
      </c>
      <c r="G25" s="451">
        <v>500</v>
      </c>
      <c r="H25" s="447">
        <f t="shared" si="3"/>
        <v>1.4999999999999999E-2</v>
      </c>
    </row>
    <row r="26" spans="1:8" ht="15" x14ac:dyDescent="0.25">
      <c r="A26" s="97">
        <v>20</v>
      </c>
      <c r="B26" s="214">
        <v>50000</v>
      </c>
      <c r="C26" s="211">
        <f t="shared" si="0"/>
        <v>250</v>
      </c>
      <c r="D26" s="99">
        <v>50250</v>
      </c>
      <c r="E26" s="220">
        <f t="shared" si="1"/>
        <v>250</v>
      </c>
      <c r="F26" s="447">
        <f t="shared" si="2"/>
        <v>5.0000000000000001E-3</v>
      </c>
      <c r="G26" s="451">
        <v>500</v>
      </c>
      <c r="H26" s="447">
        <f t="shared" si="3"/>
        <v>1.4999999999999999E-2</v>
      </c>
    </row>
    <row r="27" spans="1:8" ht="15" x14ac:dyDescent="0.25">
      <c r="A27" s="97">
        <v>21</v>
      </c>
      <c r="B27" s="214">
        <v>50000</v>
      </c>
      <c r="C27" s="211">
        <f t="shared" si="0"/>
        <v>250</v>
      </c>
      <c r="D27" s="99">
        <v>50250</v>
      </c>
      <c r="E27" s="220">
        <f t="shared" si="1"/>
        <v>250</v>
      </c>
      <c r="F27" s="447">
        <f t="shared" si="2"/>
        <v>5.0000000000000001E-3</v>
      </c>
      <c r="G27" s="451">
        <v>500</v>
      </c>
      <c r="H27" s="447">
        <f t="shared" si="3"/>
        <v>1.4999999999999999E-2</v>
      </c>
    </row>
    <row r="28" spans="1:8" ht="15" x14ac:dyDescent="0.25">
      <c r="A28" s="97">
        <v>22</v>
      </c>
      <c r="B28" s="214">
        <v>50000</v>
      </c>
      <c r="C28" s="211">
        <f t="shared" si="0"/>
        <v>250</v>
      </c>
      <c r="D28" s="99">
        <v>50250</v>
      </c>
      <c r="E28" s="220">
        <f t="shared" si="1"/>
        <v>250</v>
      </c>
      <c r="F28" s="447">
        <f t="shared" si="2"/>
        <v>5.0000000000000001E-3</v>
      </c>
      <c r="G28" s="451">
        <v>500</v>
      </c>
      <c r="H28" s="447">
        <f t="shared" si="3"/>
        <v>1.4999999999999999E-2</v>
      </c>
    </row>
    <row r="29" spans="1:8" ht="15" x14ac:dyDescent="0.25">
      <c r="A29" s="97">
        <v>23</v>
      </c>
      <c r="B29" s="214">
        <v>50000</v>
      </c>
      <c r="C29" s="211">
        <f t="shared" si="0"/>
        <v>250</v>
      </c>
      <c r="D29" s="99">
        <v>50250</v>
      </c>
      <c r="E29" s="220">
        <f t="shared" si="1"/>
        <v>250</v>
      </c>
      <c r="F29" s="447">
        <f t="shared" si="2"/>
        <v>5.0000000000000001E-3</v>
      </c>
      <c r="G29" s="451">
        <v>500</v>
      </c>
      <c r="H29" s="447">
        <f t="shared" si="3"/>
        <v>1.4999999999999999E-2</v>
      </c>
    </row>
    <row r="30" spans="1:8" ht="15" x14ac:dyDescent="0.25">
      <c r="A30" s="97">
        <v>24</v>
      </c>
      <c r="B30" s="214">
        <v>50000</v>
      </c>
      <c r="C30" s="211">
        <f t="shared" si="0"/>
        <v>250</v>
      </c>
      <c r="D30" s="99">
        <v>50250</v>
      </c>
      <c r="E30" s="220">
        <f t="shared" si="1"/>
        <v>250</v>
      </c>
      <c r="F30" s="447">
        <f t="shared" si="2"/>
        <v>5.0000000000000001E-3</v>
      </c>
      <c r="G30" s="451">
        <v>500</v>
      </c>
      <c r="H30" s="447">
        <f t="shared" si="3"/>
        <v>1.4999999999999999E-2</v>
      </c>
    </row>
    <row r="31" spans="1:8" ht="15" x14ac:dyDescent="0.25">
      <c r="A31" s="97">
        <v>25</v>
      </c>
      <c r="B31" s="214">
        <v>52000</v>
      </c>
      <c r="C31" s="211">
        <f t="shared" si="0"/>
        <v>260</v>
      </c>
      <c r="D31" s="99">
        <v>52260</v>
      </c>
      <c r="E31" s="220">
        <f t="shared" si="1"/>
        <v>2260</v>
      </c>
      <c r="F31" s="447">
        <f t="shared" si="2"/>
        <v>4.5199999999999997E-2</v>
      </c>
      <c r="G31" s="451">
        <v>1000</v>
      </c>
      <c r="H31" s="447">
        <f t="shared" si="3"/>
        <v>6.5199999999999994E-2</v>
      </c>
    </row>
    <row r="32" spans="1:8" ht="15" x14ac:dyDescent="0.25">
      <c r="A32" s="97">
        <v>26</v>
      </c>
      <c r="B32" s="214">
        <v>52000</v>
      </c>
      <c r="C32" s="211">
        <f t="shared" si="0"/>
        <v>260</v>
      </c>
      <c r="D32" s="99">
        <v>52260</v>
      </c>
      <c r="E32" s="220">
        <f t="shared" si="1"/>
        <v>260</v>
      </c>
      <c r="F32" s="447">
        <f t="shared" si="2"/>
        <v>5.0000000000000001E-3</v>
      </c>
      <c r="G32" s="451">
        <v>1000</v>
      </c>
      <c r="H32" s="447">
        <f t="shared" si="3"/>
        <v>2.4230769230769229E-2</v>
      </c>
    </row>
    <row r="33" spans="1:8" ht="15" x14ac:dyDescent="0.25">
      <c r="A33" s="97">
        <v>27</v>
      </c>
      <c r="B33" s="214">
        <v>52000</v>
      </c>
      <c r="C33" s="211">
        <f t="shared" si="0"/>
        <v>260</v>
      </c>
      <c r="D33" s="99">
        <v>52260</v>
      </c>
      <c r="E33" s="220">
        <f t="shared" si="1"/>
        <v>260</v>
      </c>
      <c r="F33" s="447">
        <f t="shared" si="2"/>
        <v>5.0000000000000001E-3</v>
      </c>
      <c r="G33" s="451">
        <v>1000</v>
      </c>
      <c r="H33" s="447">
        <f t="shared" si="3"/>
        <v>2.4230769230769229E-2</v>
      </c>
    </row>
    <row r="34" spans="1:8" ht="15" x14ac:dyDescent="0.25">
      <c r="A34" s="97">
        <v>28</v>
      </c>
      <c r="B34" s="214">
        <v>52000</v>
      </c>
      <c r="C34" s="211">
        <f t="shared" si="0"/>
        <v>260</v>
      </c>
      <c r="D34" s="99">
        <v>52260</v>
      </c>
      <c r="E34" s="220">
        <f t="shared" si="1"/>
        <v>260</v>
      </c>
      <c r="F34" s="447">
        <f t="shared" si="2"/>
        <v>5.0000000000000001E-3</v>
      </c>
      <c r="G34" s="451">
        <v>1000</v>
      </c>
      <c r="H34" s="447">
        <f t="shared" si="3"/>
        <v>2.4230769230769229E-2</v>
      </c>
    </row>
    <row r="35" spans="1:8" ht="15" x14ac:dyDescent="0.25">
      <c r="A35" s="97">
        <v>29</v>
      </c>
      <c r="B35" s="214">
        <v>52000</v>
      </c>
      <c r="C35" s="211">
        <f t="shared" si="0"/>
        <v>260</v>
      </c>
      <c r="D35" s="99">
        <v>52260</v>
      </c>
      <c r="E35" s="220">
        <f t="shared" si="1"/>
        <v>260</v>
      </c>
      <c r="F35" s="447">
        <f t="shared" si="2"/>
        <v>5.0000000000000001E-3</v>
      </c>
      <c r="G35" s="451">
        <v>1000</v>
      </c>
      <c r="H35" s="447">
        <f t="shared" si="3"/>
        <v>2.4230769230769229E-2</v>
      </c>
    </row>
    <row r="36" spans="1:8" ht="15" x14ac:dyDescent="0.25">
      <c r="A36" s="97">
        <v>30</v>
      </c>
      <c r="B36" s="215">
        <v>52000</v>
      </c>
      <c r="C36" s="216">
        <f t="shared" si="0"/>
        <v>260</v>
      </c>
      <c r="D36" s="102">
        <v>52260</v>
      </c>
      <c r="E36" s="221">
        <f t="shared" si="1"/>
        <v>260</v>
      </c>
      <c r="F36" s="448">
        <f t="shared" si="2"/>
        <v>5.0000000000000001E-3</v>
      </c>
      <c r="G36" s="452">
        <v>1000</v>
      </c>
      <c r="H36" s="448">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2.75" x14ac:dyDescent="0.2"/>
  <cols>
    <col min="1" max="1" width="3" customWidth="1"/>
    <col min="2" max="2" width="3.42578125" customWidth="1"/>
    <col min="3" max="3" width="33" style="73" customWidth="1"/>
    <col min="4" max="4" width="3.42578125" customWidth="1"/>
    <col min="5" max="5" width="18.5703125" style="73" bestFit="1" customWidth="1"/>
    <col min="6" max="6" width="4.5703125" style="71" customWidth="1"/>
    <col min="7" max="7" width="1.85546875" customWidth="1"/>
    <col min="8" max="8" width="24.5703125" hidden="1" customWidth="1"/>
    <col min="9" max="9" width="4.5703125" hidden="1" customWidth="1"/>
    <col min="10" max="10" width="10.42578125" bestFit="1" customWidth="1"/>
    <col min="11" max="11" width="8.5703125" bestFit="1" customWidth="1"/>
    <col min="12" max="12" width="2.42578125" customWidth="1"/>
    <col min="15" max="15" width="9.42578125" customWidth="1"/>
  </cols>
  <sheetData>
    <row r="1" spans="1:10" x14ac:dyDescent="0.2">
      <c r="A1" s="17" t="s">
        <v>281</v>
      </c>
      <c r="B1" s="17"/>
      <c r="C1" s="16"/>
    </row>
    <row r="2" spans="1:10" x14ac:dyDescent="0.2">
      <c r="A2" s="17"/>
      <c r="B2" s="17"/>
      <c r="C2" s="16"/>
    </row>
    <row r="3" spans="1:10" ht="18.75" customHeight="1" x14ac:dyDescent="0.2">
      <c r="E3" s="499" t="s">
        <v>137</v>
      </c>
      <c r="F3" s="500"/>
      <c r="H3" s="499" t="s">
        <v>136</v>
      </c>
      <c r="I3" s="500"/>
    </row>
    <row r="4" spans="1:10" x14ac:dyDescent="0.2">
      <c r="A4" s="126" t="s">
        <v>96</v>
      </c>
      <c r="B4" s="133"/>
      <c r="C4" s="135"/>
      <c r="D4" s="131"/>
      <c r="E4" s="134"/>
      <c r="F4" s="128"/>
      <c r="H4" s="134"/>
      <c r="I4" s="128"/>
    </row>
    <row r="5" spans="1:10" x14ac:dyDescent="0.2">
      <c r="A5" s="136"/>
      <c r="B5" s="137" t="s">
        <v>282</v>
      </c>
      <c r="C5" s="138"/>
      <c r="E5" s="120"/>
      <c r="F5" s="121"/>
      <c r="H5" s="120"/>
      <c r="I5" s="121"/>
    </row>
    <row r="6" spans="1:10" x14ac:dyDescent="0.2">
      <c r="A6" s="136"/>
      <c r="B6" s="137"/>
      <c r="C6" s="139" t="s">
        <v>230</v>
      </c>
      <c r="E6" s="185">
        <v>4.8000000000000001E-2</v>
      </c>
      <c r="F6" s="121"/>
      <c r="H6" s="153"/>
      <c r="I6" s="121"/>
    </row>
    <row r="7" spans="1:10" x14ac:dyDescent="0.2">
      <c r="A7" s="136"/>
      <c r="B7" s="140"/>
      <c r="C7" s="138"/>
      <c r="E7" s="122"/>
      <c r="F7" s="121"/>
      <c r="H7" s="122"/>
      <c r="I7" s="121"/>
    </row>
    <row r="8" spans="1:10" x14ac:dyDescent="0.2">
      <c r="A8" s="127" t="s">
        <v>283</v>
      </c>
      <c r="B8" s="130"/>
      <c r="C8" s="135"/>
      <c r="D8" s="131"/>
      <c r="E8" s="132"/>
      <c r="F8" s="128"/>
      <c r="H8" s="132"/>
      <c r="I8" s="128"/>
    </row>
    <row r="9" spans="1:10" x14ac:dyDescent="0.2">
      <c r="A9" s="208" t="s">
        <v>99</v>
      </c>
      <c r="B9" s="16"/>
      <c r="C9" s="138"/>
      <c r="E9" s="122"/>
      <c r="F9" s="209"/>
      <c r="H9" s="122"/>
      <c r="I9" s="209"/>
    </row>
    <row r="10" spans="1:10" x14ac:dyDescent="0.2">
      <c r="A10" s="136"/>
      <c r="C10" s="139" t="s">
        <v>230</v>
      </c>
      <c r="E10" s="203">
        <v>0.1</v>
      </c>
      <c r="F10" s="121"/>
      <c r="G10" s="83"/>
      <c r="H10" s="154"/>
      <c r="I10" s="121"/>
      <c r="J10" s="83"/>
    </row>
    <row r="11" spans="1:10" x14ac:dyDescent="0.2">
      <c r="A11" s="136"/>
      <c r="C11" s="139"/>
      <c r="E11" s="125"/>
      <c r="F11" s="165"/>
      <c r="H11" s="124"/>
      <c r="I11" s="165"/>
    </row>
    <row r="12" spans="1:10" x14ac:dyDescent="0.2">
      <c r="A12" s="184" t="s">
        <v>104</v>
      </c>
      <c r="C12" s="139"/>
      <c r="E12" s="202">
        <v>6.3E-2</v>
      </c>
      <c r="F12" s="165"/>
      <c r="H12" s="124"/>
      <c r="I12" s="165"/>
    </row>
    <row r="13" spans="1:10" x14ac:dyDescent="0.2">
      <c r="A13" s="136"/>
      <c r="C13" s="139"/>
      <c r="E13" s="123"/>
      <c r="F13" s="121"/>
      <c r="G13" s="83"/>
      <c r="H13" s="123"/>
      <c r="I13" s="165"/>
      <c r="J13" s="83"/>
    </row>
    <row r="14" spans="1:10" x14ac:dyDescent="0.2">
      <c r="A14" s="127" t="s">
        <v>106</v>
      </c>
      <c r="B14" s="130"/>
      <c r="C14" s="142"/>
      <c r="D14" s="131"/>
      <c r="E14" s="143"/>
      <c r="F14" s="128"/>
      <c r="G14" s="83"/>
      <c r="H14" s="143"/>
      <c r="I14" s="128"/>
      <c r="J14" s="74"/>
    </row>
    <row r="15" spans="1:10" ht="20.100000000000001" customHeight="1" x14ac:dyDescent="0.2">
      <c r="A15" s="150"/>
      <c r="B15" s="147"/>
      <c r="C15" s="148" t="s">
        <v>107</v>
      </c>
      <c r="E15" s="186" t="s">
        <v>284</v>
      </c>
      <c r="F15" s="149"/>
      <c r="G15" s="83"/>
      <c r="H15" s="501"/>
      <c r="I15" s="502"/>
      <c r="J15" s="74"/>
    </row>
    <row r="16" spans="1:10" x14ac:dyDescent="0.2">
      <c r="E16" s="86"/>
      <c r="F16" s="77"/>
      <c r="G16" s="83"/>
      <c r="H16" s="69"/>
      <c r="I16" s="70"/>
      <c r="J16" s="83"/>
    </row>
    <row r="17" spans="1:10" x14ac:dyDescent="0.2">
      <c r="C17" s="16"/>
      <c r="H17" s="69"/>
      <c r="I17" s="70"/>
    </row>
    <row r="18" spans="1:10" x14ac:dyDescent="0.2">
      <c r="A18" s="217"/>
      <c r="B18" s="88"/>
      <c r="D18" s="503"/>
      <c r="E18" s="503"/>
      <c r="F18" s="503"/>
      <c r="G18" s="503"/>
      <c r="H18" s="69"/>
      <c r="I18" s="70"/>
    </row>
    <row r="19" spans="1:10" x14ac:dyDescent="0.2">
      <c r="A19" s="129"/>
      <c r="C19" s="40"/>
      <c r="H19" s="69"/>
      <c r="I19" s="70"/>
    </row>
    <row r="20" spans="1:10" s="81" customFormat="1" x14ac:dyDescent="0.2">
      <c r="A20" s="129"/>
      <c r="C20" s="137"/>
      <c r="D20" s="183"/>
      <c r="E20" s="183"/>
      <c r="F20" s="183"/>
      <c r="G20" s="183"/>
      <c r="H20" s="79"/>
      <c r="I20" s="80"/>
    </row>
    <row r="21" spans="1:10" x14ac:dyDescent="0.2">
      <c r="A21" s="129"/>
      <c r="C21" s="40"/>
      <c r="H21" s="69"/>
      <c r="I21" s="70"/>
    </row>
    <row r="22" spans="1:10" x14ac:dyDescent="0.2">
      <c r="A22" s="89"/>
      <c r="C22" s="89"/>
      <c r="D22" s="497"/>
      <c r="E22" s="497"/>
      <c r="F22" s="497"/>
      <c r="G22" s="497"/>
      <c r="H22" s="69"/>
      <c r="I22" s="70"/>
    </row>
    <row r="23" spans="1:10" x14ac:dyDescent="0.2">
      <c r="A23" s="16"/>
      <c r="C23" s="187"/>
      <c r="D23" s="164"/>
      <c r="E23" s="164"/>
      <c r="F23" s="164"/>
      <c r="G23" s="164"/>
      <c r="H23" s="69"/>
      <c r="I23" s="70"/>
    </row>
    <row r="24" spans="1:10" ht="13.35" hidden="1" customHeight="1" x14ac:dyDescent="0.2">
      <c r="C24" s="17"/>
      <c r="E24" s="72"/>
      <c r="F24" s="24"/>
      <c r="G24" s="24"/>
      <c r="H24" s="69"/>
      <c r="I24" s="70"/>
      <c r="J24" s="87" t="s">
        <v>285</v>
      </c>
    </row>
    <row r="25" spans="1:10" ht="13.35" hidden="1" customHeight="1" x14ac:dyDescent="0.2">
      <c r="E25" s="86"/>
      <c r="F25"/>
      <c r="G25" s="82"/>
      <c r="H25" s="69"/>
      <c r="I25" s="70"/>
      <c r="J25" s="82">
        <v>0.1532</v>
      </c>
    </row>
    <row r="26" spans="1:10" ht="5.25" hidden="1" customHeight="1" x14ac:dyDescent="0.2">
      <c r="E26" s="76"/>
      <c r="F26"/>
      <c r="H26" s="69"/>
      <c r="I26" s="70"/>
    </row>
    <row r="27" spans="1:10" ht="13.35" hidden="1" customHeight="1" x14ac:dyDescent="0.2">
      <c r="E27" s="116"/>
      <c r="F27"/>
      <c r="G27" s="71"/>
      <c r="H27" s="69"/>
      <c r="I27" s="70"/>
      <c r="J27" s="71">
        <v>5471</v>
      </c>
    </row>
    <row r="28" spans="1:10" ht="13.35" hidden="1" customHeight="1" x14ac:dyDescent="0.2">
      <c r="H28" s="69"/>
      <c r="I28" s="70"/>
    </row>
    <row r="29" spans="1:10" ht="13.35" hidden="1" customHeight="1" x14ac:dyDescent="0.2">
      <c r="A29" s="40"/>
      <c r="B29" s="40"/>
    </row>
    <row r="30" spans="1:10" ht="29.25" hidden="1" customHeight="1" x14ac:dyDescent="0.2">
      <c r="A30" s="17"/>
      <c r="B30" s="17"/>
      <c r="C30" s="16"/>
      <c r="D30" s="498"/>
      <c r="E30" s="498"/>
      <c r="F30" s="498"/>
      <c r="G30" s="498"/>
    </row>
    <row r="31" spans="1:10" ht="13.35" hidden="1" customHeight="1" x14ac:dyDescent="0.2"/>
    <row r="32" spans="1:10" ht="35.25" hidden="1" customHeight="1" x14ac:dyDescent="0.2">
      <c r="A32" s="16"/>
      <c r="B32" s="16"/>
      <c r="C32" s="16"/>
      <c r="D32" s="497"/>
      <c r="E32" s="497"/>
      <c r="F32" s="497"/>
      <c r="G32" s="497"/>
      <c r="H32" s="69"/>
      <c r="I32" s="70"/>
    </row>
    <row r="33" ht="13.35" hidden="1" customHeight="1" x14ac:dyDescent="0.2"/>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2.75" x14ac:dyDescent="0.2"/>
  <cols>
    <col min="1" max="1" width="5.42578125" customWidth="1"/>
    <col min="3" max="3" width="1.5703125" customWidth="1"/>
    <col min="4" max="6" width="0" hidden="1" customWidth="1"/>
    <col min="7" max="7" width="1.85546875" customWidth="1"/>
    <col min="11" max="11" width="1.5703125" customWidth="1"/>
    <col min="12" max="14" width="0" hidden="1" customWidth="1"/>
  </cols>
  <sheetData>
    <row r="1" spans="1:14" x14ac:dyDescent="0.2">
      <c r="A1" s="17" t="s">
        <v>286</v>
      </c>
    </row>
    <row r="2" spans="1:14" x14ac:dyDescent="0.2">
      <c r="A2" s="17" t="s">
        <v>287</v>
      </c>
    </row>
    <row r="3" spans="1:14" ht="13.5" thickBot="1" x14ac:dyDescent="0.25">
      <c r="A3" s="40"/>
    </row>
    <row r="4" spans="1:14" ht="13.5" thickBot="1" x14ac:dyDescent="0.25">
      <c r="A4" s="155" t="s">
        <v>288</v>
      </c>
      <c r="B4" s="156"/>
      <c r="D4" s="180" t="s">
        <v>289</v>
      </c>
      <c r="E4" s="181"/>
      <c r="F4" s="182"/>
      <c r="H4" s="180" t="s">
        <v>290</v>
      </c>
      <c r="I4" s="181"/>
      <c r="J4" s="182"/>
      <c r="L4" s="180" t="s">
        <v>291</v>
      </c>
      <c r="M4" s="181"/>
      <c r="N4" s="182"/>
    </row>
    <row r="5" spans="1:14" ht="90.6" customHeight="1" x14ac:dyDescent="0.25">
      <c r="A5" s="157" t="s">
        <v>110</v>
      </c>
      <c r="B5" s="157" t="s">
        <v>292</v>
      </c>
      <c r="C5" s="158"/>
      <c r="D5" s="157" t="s">
        <v>293</v>
      </c>
      <c r="E5" s="157" t="s">
        <v>294</v>
      </c>
      <c r="F5" s="157" t="s">
        <v>117</v>
      </c>
      <c r="G5" s="158"/>
      <c r="H5" s="157" t="s">
        <v>293</v>
      </c>
      <c r="I5" s="159" t="s">
        <v>294</v>
      </c>
      <c r="J5" s="159" t="s">
        <v>117</v>
      </c>
      <c r="K5" s="158"/>
      <c r="L5" s="157" t="s">
        <v>293</v>
      </c>
      <c r="M5" s="159" t="s">
        <v>294</v>
      </c>
      <c r="N5" s="159" t="s">
        <v>117</v>
      </c>
    </row>
    <row r="6" spans="1:14" ht="15" x14ac:dyDescent="0.25">
      <c r="A6" s="95">
        <v>0</v>
      </c>
      <c r="B6" s="96">
        <v>35000</v>
      </c>
      <c r="D6" s="96"/>
      <c r="E6" s="96"/>
      <c r="F6" s="115"/>
      <c r="H6" s="160" t="e">
        <f>#REF!*10</f>
        <v>#REF!</v>
      </c>
      <c r="I6" s="96"/>
      <c r="J6" s="115"/>
      <c r="L6" s="160">
        <f>'House Salary'!J5</f>
        <v>0</v>
      </c>
      <c r="M6" s="96"/>
      <c r="N6" s="115"/>
    </row>
    <row r="7" spans="1:14" ht="15" x14ac:dyDescent="0.25">
      <c r="A7" s="97">
        <v>1</v>
      </c>
      <c r="B7" s="98">
        <v>35750</v>
      </c>
      <c r="D7" s="98"/>
      <c r="E7" s="98">
        <f>D7-$B$6</f>
        <v>-35000</v>
      </c>
      <c r="F7" s="447">
        <f>E7/B6</f>
        <v>-1</v>
      </c>
      <c r="H7" s="161" t="e">
        <f>#REF!*10</f>
        <v>#REF!</v>
      </c>
      <c r="I7" s="98" t="e">
        <f>H7-B6</f>
        <v>#REF!</v>
      </c>
      <c r="J7" s="447" t="e">
        <f>I7/B6</f>
        <v>#REF!</v>
      </c>
      <c r="L7" s="161">
        <f>'House Salary'!J6</f>
        <v>0</v>
      </c>
      <c r="M7" s="98">
        <f>L7-$B$6</f>
        <v>-35000</v>
      </c>
      <c r="N7" s="447"/>
    </row>
    <row r="8" spans="1:14" ht="15" x14ac:dyDescent="0.25">
      <c r="A8" s="97">
        <v>2</v>
      </c>
      <c r="B8" s="98">
        <v>36000</v>
      </c>
      <c r="D8" s="98"/>
      <c r="E8" s="98">
        <f t="shared" ref="E8:E43" si="0">D8-B7</f>
        <v>-35750</v>
      </c>
      <c r="F8" s="447">
        <f t="shared" ref="F8:F43" si="1">E8/B7</f>
        <v>-1</v>
      </c>
      <c r="H8" s="161" t="e">
        <f>#REF!*10</f>
        <v>#REF!</v>
      </c>
      <c r="I8" s="98" t="e">
        <f t="shared" ref="I8:I41" si="2">H8-B7</f>
        <v>#REF!</v>
      </c>
      <c r="J8" s="447" t="e">
        <f t="shared" ref="J8:J41" si="3">I8/B7</f>
        <v>#REF!</v>
      </c>
      <c r="L8" s="161">
        <f>'House Salary'!J7</f>
        <v>0</v>
      </c>
      <c r="M8" s="98">
        <f t="shared" ref="M8:M43" si="4">L8-$B$6</f>
        <v>-35000</v>
      </c>
      <c r="N8" s="447"/>
    </row>
    <row r="9" spans="1:14" ht="15" x14ac:dyDescent="0.25">
      <c r="A9" s="97">
        <v>3</v>
      </c>
      <c r="B9" s="98">
        <v>36250</v>
      </c>
      <c r="D9" s="98"/>
      <c r="E9" s="98">
        <f t="shared" si="0"/>
        <v>-36000</v>
      </c>
      <c r="F9" s="447">
        <f t="shared" si="1"/>
        <v>-1</v>
      </c>
      <c r="H9" s="161" t="e">
        <f>#REF!*10</f>
        <v>#REF!</v>
      </c>
      <c r="I9" s="98" t="e">
        <f t="shared" si="2"/>
        <v>#REF!</v>
      </c>
      <c r="J9" s="447" t="e">
        <f t="shared" si="3"/>
        <v>#REF!</v>
      </c>
      <c r="L9" s="161">
        <f>'House Salary'!J8</f>
        <v>0</v>
      </c>
      <c r="M9" s="98">
        <f t="shared" si="4"/>
        <v>-35000</v>
      </c>
      <c r="N9" s="447"/>
    </row>
    <row r="10" spans="1:14" ht="15" x14ac:dyDescent="0.25">
      <c r="A10" s="97">
        <v>4</v>
      </c>
      <c r="B10" s="98">
        <v>36750</v>
      </c>
      <c r="D10" s="98"/>
      <c r="E10" s="98">
        <f t="shared" si="0"/>
        <v>-36250</v>
      </c>
      <c r="F10" s="447">
        <f t="shared" si="1"/>
        <v>-1</v>
      </c>
      <c r="H10" s="161" t="e">
        <f>#REF!*10</f>
        <v>#REF!</v>
      </c>
      <c r="I10" s="98" t="e">
        <f t="shared" si="2"/>
        <v>#REF!</v>
      </c>
      <c r="J10" s="447" t="e">
        <f t="shared" si="3"/>
        <v>#REF!</v>
      </c>
      <c r="L10" s="161">
        <f>'House Salary'!J9</f>
        <v>0</v>
      </c>
      <c r="M10" s="98">
        <f t="shared" si="4"/>
        <v>-35000</v>
      </c>
      <c r="N10" s="447"/>
    </row>
    <row r="11" spans="1:14" ht="15" x14ac:dyDescent="0.25">
      <c r="A11" s="97">
        <v>5</v>
      </c>
      <c r="B11" s="98">
        <v>37250</v>
      </c>
      <c r="D11" s="98"/>
      <c r="E11" s="98">
        <f t="shared" si="0"/>
        <v>-36750</v>
      </c>
      <c r="F11" s="447">
        <f t="shared" si="1"/>
        <v>-1</v>
      </c>
      <c r="H11" s="161" t="e">
        <f>#REF!*10</f>
        <v>#REF!</v>
      </c>
      <c r="I11" s="98" t="e">
        <f t="shared" si="2"/>
        <v>#REF!</v>
      </c>
      <c r="J11" s="447" t="e">
        <f t="shared" si="3"/>
        <v>#REF!</v>
      </c>
      <c r="L11" s="161">
        <f>'House Salary'!J10</f>
        <v>0</v>
      </c>
      <c r="M11" s="98">
        <f t="shared" si="4"/>
        <v>-35000</v>
      </c>
      <c r="N11" s="447"/>
    </row>
    <row r="12" spans="1:14" ht="15" x14ac:dyDescent="0.25">
      <c r="A12" s="97">
        <v>6</v>
      </c>
      <c r="B12" s="98">
        <v>38000</v>
      </c>
      <c r="D12" s="98"/>
      <c r="E12" s="98">
        <f t="shared" si="0"/>
        <v>-37250</v>
      </c>
      <c r="F12" s="447">
        <f t="shared" si="1"/>
        <v>-1</v>
      </c>
      <c r="H12" s="161" t="e">
        <f>#REF!*10</f>
        <v>#REF!</v>
      </c>
      <c r="I12" s="98" t="e">
        <f t="shared" si="2"/>
        <v>#REF!</v>
      </c>
      <c r="J12" s="447" t="e">
        <f t="shared" si="3"/>
        <v>#REF!</v>
      </c>
      <c r="L12" s="161">
        <f>'House Salary'!J11</f>
        <v>0</v>
      </c>
      <c r="M12" s="98">
        <f t="shared" si="4"/>
        <v>-35000</v>
      </c>
      <c r="N12" s="447"/>
    </row>
    <row r="13" spans="1:14" ht="15" x14ac:dyDescent="0.25">
      <c r="A13" s="97">
        <v>7</v>
      </c>
      <c r="B13" s="98">
        <v>38500</v>
      </c>
      <c r="D13" s="98"/>
      <c r="E13" s="98">
        <f t="shared" si="0"/>
        <v>-38000</v>
      </c>
      <c r="F13" s="447">
        <f t="shared" si="1"/>
        <v>-1</v>
      </c>
      <c r="H13" s="161" t="e">
        <f>#REF!*10</f>
        <v>#REF!</v>
      </c>
      <c r="I13" s="98" t="e">
        <f t="shared" si="2"/>
        <v>#REF!</v>
      </c>
      <c r="J13" s="447" t="e">
        <f t="shared" si="3"/>
        <v>#REF!</v>
      </c>
      <c r="L13" s="161">
        <f>'House Salary'!J12</f>
        <v>0</v>
      </c>
      <c r="M13" s="98">
        <f t="shared" si="4"/>
        <v>-35000</v>
      </c>
      <c r="N13" s="447"/>
    </row>
    <row r="14" spans="1:14" ht="15" x14ac:dyDescent="0.25">
      <c r="A14" s="97">
        <v>8</v>
      </c>
      <c r="B14" s="98">
        <v>39000</v>
      </c>
      <c r="D14" s="98"/>
      <c r="E14" s="98">
        <f t="shared" si="0"/>
        <v>-38500</v>
      </c>
      <c r="F14" s="447">
        <f t="shared" si="1"/>
        <v>-1</v>
      </c>
      <c r="H14" s="161" t="e">
        <f>#REF!*10</f>
        <v>#REF!</v>
      </c>
      <c r="I14" s="98" t="e">
        <f t="shared" si="2"/>
        <v>#REF!</v>
      </c>
      <c r="J14" s="447" t="e">
        <f t="shared" si="3"/>
        <v>#REF!</v>
      </c>
      <c r="L14" s="161">
        <f>'House Salary'!J13</f>
        <v>0</v>
      </c>
      <c r="M14" s="98">
        <f t="shared" si="4"/>
        <v>-35000</v>
      </c>
      <c r="N14" s="447"/>
    </row>
    <row r="15" spans="1:14" ht="15" x14ac:dyDescent="0.25">
      <c r="A15" s="97">
        <v>9</v>
      </c>
      <c r="B15" s="98">
        <v>39500</v>
      </c>
      <c r="D15" s="98"/>
      <c r="E15" s="98">
        <f t="shared" si="0"/>
        <v>-39000</v>
      </c>
      <c r="F15" s="447">
        <f t="shared" si="1"/>
        <v>-1</v>
      </c>
      <c r="H15" s="161" t="e">
        <f>#REF!*10</f>
        <v>#REF!</v>
      </c>
      <c r="I15" s="98" t="e">
        <f t="shared" si="2"/>
        <v>#REF!</v>
      </c>
      <c r="J15" s="447" t="e">
        <f t="shared" si="3"/>
        <v>#REF!</v>
      </c>
      <c r="L15" s="161">
        <f>'House Salary'!J14</f>
        <v>0</v>
      </c>
      <c r="M15" s="98">
        <f t="shared" si="4"/>
        <v>-35000</v>
      </c>
      <c r="N15" s="447"/>
    </row>
    <row r="16" spans="1:14" ht="15" x14ac:dyDescent="0.25">
      <c r="A16" s="97">
        <v>10</v>
      </c>
      <c r="B16" s="98">
        <v>40250</v>
      </c>
      <c r="D16" s="98"/>
      <c r="E16" s="98">
        <f t="shared" si="0"/>
        <v>-39500</v>
      </c>
      <c r="F16" s="447">
        <f t="shared" si="1"/>
        <v>-1</v>
      </c>
      <c r="H16" s="161" t="e">
        <f>#REF!*10</f>
        <v>#REF!</v>
      </c>
      <c r="I16" s="98" t="e">
        <f t="shared" si="2"/>
        <v>#REF!</v>
      </c>
      <c r="J16" s="447" t="e">
        <f t="shared" si="3"/>
        <v>#REF!</v>
      </c>
      <c r="L16" s="161">
        <f>'House Salary'!J15</f>
        <v>0</v>
      </c>
      <c r="M16" s="98">
        <f t="shared" si="4"/>
        <v>-35000</v>
      </c>
      <c r="N16" s="447"/>
    </row>
    <row r="17" spans="1:14" ht="15" x14ac:dyDescent="0.25">
      <c r="A17" s="97">
        <v>11</v>
      </c>
      <c r="B17" s="98">
        <v>41000</v>
      </c>
      <c r="D17" s="98"/>
      <c r="E17" s="98">
        <f t="shared" si="0"/>
        <v>-40250</v>
      </c>
      <c r="F17" s="447">
        <f t="shared" si="1"/>
        <v>-1</v>
      </c>
      <c r="H17" s="161" t="e">
        <f>#REF!*10</f>
        <v>#REF!</v>
      </c>
      <c r="I17" s="98" t="e">
        <f t="shared" si="2"/>
        <v>#REF!</v>
      </c>
      <c r="J17" s="447" t="e">
        <f t="shared" si="3"/>
        <v>#REF!</v>
      </c>
      <c r="L17" s="161">
        <f>'House Salary'!J16</f>
        <v>0</v>
      </c>
      <c r="M17" s="98">
        <f t="shared" si="4"/>
        <v>-35000</v>
      </c>
      <c r="N17" s="447"/>
    </row>
    <row r="18" spans="1:14" ht="15" x14ac:dyDescent="0.25">
      <c r="A18" s="97">
        <v>12</v>
      </c>
      <c r="B18" s="98">
        <v>41750</v>
      </c>
      <c r="D18" s="98"/>
      <c r="E18" s="98">
        <f t="shared" si="0"/>
        <v>-41000</v>
      </c>
      <c r="F18" s="447">
        <f t="shared" si="1"/>
        <v>-1</v>
      </c>
      <c r="H18" s="161" t="e">
        <f>#REF!*10</f>
        <v>#REF!</v>
      </c>
      <c r="I18" s="98" t="e">
        <f t="shared" si="2"/>
        <v>#REF!</v>
      </c>
      <c r="J18" s="447" t="e">
        <f t="shared" si="3"/>
        <v>#REF!</v>
      </c>
      <c r="L18" s="161">
        <f>'House Salary'!J17</f>
        <v>0</v>
      </c>
      <c r="M18" s="98">
        <f t="shared" si="4"/>
        <v>-35000</v>
      </c>
      <c r="N18" s="447"/>
    </row>
    <row r="19" spans="1:14" ht="15" x14ac:dyDescent="0.25">
      <c r="A19" s="97">
        <v>13</v>
      </c>
      <c r="B19" s="98">
        <v>42500</v>
      </c>
      <c r="D19" s="98"/>
      <c r="E19" s="98">
        <f t="shared" si="0"/>
        <v>-41750</v>
      </c>
      <c r="F19" s="447">
        <f t="shared" si="1"/>
        <v>-1</v>
      </c>
      <c r="H19" s="161" t="e">
        <f>#REF!*10</f>
        <v>#REF!</v>
      </c>
      <c r="I19" s="98" t="e">
        <f t="shared" si="2"/>
        <v>#REF!</v>
      </c>
      <c r="J19" s="447" t="e">
        <f t="shared" si="3"/>
        <v>#REF!</v>
      </c>
      <c r="L19" s="161">
        <f>'House Salary'!J18</f>
        <v>0</v>
      </c>
      <c r="M19" s="98">
        <f t="shared" si="4"/>
        <v>-35000</v>
      </c>
      <c r="N19" s="447"/>
    </row>
    <row r="20" spans="1:14" ht="15" x14ac:dyDescent="0.25">
      <c r="A20" s="97">
        <v>14</v>
      </c>
      <c r="B20" s="98">
        <v>43250</v>
      </c>
      <c r="D20" s="98"/>
      <c r="E20" s="98">
        <f t="shared" si="0"/>
        <v>-42500</v>
      </c>
      <c r="F20" s="447">
        <f t="shared" si="1"/>
        <v>-1</v>
      </c>
      <c r="H20" s="161" t="e">
        <f>#REF!*10</f>
        <v>#REF!</v>
      </c>
      <c r="I20" s="98" t="e">
        <f t="shared" si="2"/>
        <v>#REF!</v>
      </c>
      <c r="J20" s="447" t="e">
        <f t="shared" si="3"/>
        <v>#REF!</v>
      </c>
      <c r="L20" s="161">
        <f>'House Salary'!J19</f>
        <v>0</v>
      </c>
      <c r="M20" s="98">
        <f t="shared" si="4"/>
        <v>-35000</v>
      </c>
      <c r="N20" s="447"/>
    </row>
    <row r="21" spans="1:14" ht="15" x14ac:dyDescent="0.25">
      <c r="A21" s="97">
        <v>15</v>
      </c>
      <c r="B21" s="98">
        <v>45250</v>
      </c>
      <c r="D21" s="98"/>
      <c r="E21" s="98">
        <f t="shared" si="0"/>
        <v>-43250</v>
      </c>
      <c r="F21" s="447">
        <f t="shared" si="1"/>
        <v>-1</v>
      </c>
      <c r="H21" s="161" t="e">
        <f>#REF!*10</f>
        <v>#REF!</v>
      </c>
      <c r="I21" s="98" t="e">
        <f t="shared" si="2"/>
        <v>#REF!</v>
      </c>
      <c r="J21" s="447" t="e">
        <f t="shared" si="3"/>
        <v>#REF!</v>
      </c>
      <c r="L21" s="161">
        <f>'House Salary'!J20</f>
        <v>0</v>
      </c>
      <c r="M21" s="98">
        <f t="shared" si="4"/>
        <v>-35000</v>
      </c>
      <c r="N21" s="447"/>
    </row>
    <row r="22" spans="1:14" ht="15" x14ac:dyDescent="0.25">
      <c r="A22" s="97">
        <v>16</v>
      </c>
      <c r="B22" s="98">
        <v>45250</v>
      </c>
      <c r="D22" s="98"/>
      <c r="E22" s="98">
        <f t="shared" si="0"/>
        <v>-45250</v>
      </c>
      <c r="F22" s="447">
        <f t="shared" si="1"/>
        <v>-1</v>
      </c>
      <c r="H22" s="161" t="e">
        <f>#REF!*10</f>
        <v>#REF!</v>
      </c>
      <c r="I22" s="98" t="e">
        <f t="shared" si="2"/>
        <v>#REF!</v>
      </c>
      <c r="J22" s="447" t="e">
        <f t="shared" si="3"/>
        <v>#REF!</v>
      </c>
      <c r="L22" s="161">
        <f>'House Salary'!J21</f>
        <v>0</v>
      </c>
      <c r="M22" s="98">
        <f t="shared" si="4"/>
        <v>-35000</v>
      </c>
      <c r="N22" s="447"/>
    </row>
    <row r="23" spans="1:14" ht="15" x14ac:dyDescent="0.25">
      <c r="A23" s="97">
        <v>17</v>
      </c>
      <c r="B23" s="98">
        <v>45250</v>
      </c>
      <c r="D23" s="98"/>
      <c r="E23" s="98">
        <f t="shared" si="0"/>
        <v>-45250</v>
      </c>
      <c r="F23" s="447">
        <f t="shared" si="1"/>
        <v>-1</v>
      </c>
      <c r="H23" s="161" t="e">
        <f>#REF!*10</f>
        <v>#REF!</v>
      </c>
      <c r="I23" s="98" t="e">
        <f t="shared" si="2"/>
        <v>#REF!</v>
      </c>
      <c r="J23" s="447" t="e">
        <f t="shared" si="3"/>
        <v>#REF!</v>
      </c>
      <c r="L23" s="161">
        <f>'House Salary'!J22</f>
        <v>0</v>
      </c>
      <c r="M23" s="98">
        <f t="shared" si="4"/>
        <v>-35000</v>
      </c>
      <c r="N23" s="447"/>
    </row>
    <row r="24" spans="1:14" ht="15" x14ac:dyDescent="0.25">
      <c r="A24" s="97">
        <v>18</v>
      </c>
      <c r="B24" s="98">
        <v>45250</v>
      </c>
      <c r="D24" s="98"/>
      <c r="E24" s="98">
        <f t="shared" si="0"/>
        <v>-45250</v>
      </c>
      <c r="F24" s="447">
        <f t="shared" si="1"/>
        <v>-1</v>
      </c>
      <c r="H24" s="161" t="e">
        <f>#REF!*10</f>
        <v>#REF!</v>
      </c>
      <c r="I24" s="98" t="e">
        <f t="shared" si="2"/>
        <v>#REF!</v>
      </c>
      <c r="J24" s="447" t="e">
        <f t="shared" si="3"/>
        <v>#REF!</v>
      </c>
      <c r="L24" s="161">
        <f>'House Salary'!J23</f>
        <v>0</v>
      </c>
      <c r="M24" s="98">
        <f t="shared" si="4"/>
        <v>-35000</v>
      </c>
      <c r="N24" s="447"/>
    </row>
    <row r="25" spans="1:14" ht="15" x14ac:dyDescent="0.25">
      <c r="A25" s="97">
        <v>19</v>
      </c>
      <c r="B25" s="98">
        <v>45250</v>
      </c>
      <c r="D25" s="98"/>
      <c r="E25" s="98">
        <f t="shared" si="0"/>
        <v>-45250</v>
      </c>
      <c r="F25" s="447">
        <f t="shared" si="1"/>
        <v>-1</v>
      </c>
      <c r="H25" s="161" t="e">
        <f>#REF!*10</f>
        <v>#REF!</v>
      </c>
      <c r="I25" s="98" t="e">
        <f t="shared" si="2"/>
        <v>#REF!</v>
      </c>
      <c r="J25" s="447" t="e">
        <f t="shared" si="3"/>
        <v>#REF!</v>
      </c>
      <c r="L25" s="161">
        <f>'House Salary'!J24</f>
        <v>0</v>
      </c>
      <c r="M25" s="98">
        <f t="shared" si="4"/>
        <v>-35000</v>
      </c>
      <c r="N25" s="447"/>
    </row>
    <row r="26" spans="1:14" ht="15" x14ac:dyDescent="0.25">
      <c r="A26" s="97">
        <v>20</v>
      </c>
      <c r="B26" s="98">
        <v>48000</v>
      </c>
      <c r="D26" s="98"/>
      <c r="E26" s="98">
        <f t="shared" si="0"/>
        <v>-45250</v>
      </c>
      <c r="F26" s="447">
        <f t="shared" si="1"/>
        <v>-1</v>
      </c>
      <c r="H26" s="161" t="e">
        <f>#REF!*10</f>
        <v>#REF!</v>
      </c>
      <c r="I26" s="98" t="e">
        <f t="shared" si="2"/>
        <v>#REF!</v>
      </c>
      <c r="J26" s="447" t="e">
        <f t="shared" si="3"/>
        <v>#REF!</v>
      </c>
      <c r="L26" s="161">
        <f>'House Salary'!J25</f>
        <v>0</v>
      </c>
      <c r="M26" s="98">
        <f t="shared" si="4"/>
        <v>-35000</v>
      </c>
      <c r="N26" s="447"/>
    </row>
    <row r="27" spans="1:14" ht="15" x14ac:dyDescent="0.25">
      <c r="A27" s="97">
        <v>21</v>
      </c>
      <c r="B27" s="98">
        <v>48000</v>
      </c>
      <c r="D27" s="98"/>
      <c r="E27" s="162">
        <f t="shared" si="0"/>
        <v>-48000</v>
      </c>
      <c r="F27" s="453">
        <f t="shared" si="1"/>
        <v>-1</v>
      </c>
      <c r="H27" s="161" t="e">
        <f>#REF!*10</f>
        <v>#REF!</v>
      </c>
      <c r="I27" s="98" t="e">
        <f t="shared" si="2"/>
        <v>#REF!</v>
      </c>
      <c r="J27" s="447" t="e">
        <f t="shared" si="3"/>
        <v>#REF!</v>
      </c>
      <c r="L27" s="161">
        <f>'House Salary'!J26</f>
        <v>0</v>
      </c>
      <c r="M27" s="98">
        <f t="shared" si="4"/>
        <v>-35000</v>
      </c>
      <c r="N27" s="447"/>
    </row>
    <row r="28" spans="1:14" ht="15" x14ac:dyDescent="0.25">
      <c r="A28" s="97">
        <v>22</v>
      </c>
      <c r="B28" s="98">
        <v>48000</v>
      </c>
      <c r="D28" s="98"/>
      <c r="E28" s="96">
        <f t="shared" si="0"/>
        <v>-48000</v>
      </c>
      <c r="F28" s="454">
        <f t="shared" si="1"/>
        <v>-1</v>
      </c>
      <c r="H28" s="161" t="e">
        <f>#REF!*10</f>
        <v>#REF!</v>
      </c>
      <c r="I28" s="98" t="e">
        <f t="shared" si="2"/>
        <v>#REF!</v>
      </c>
      <c r="J28" s="447" t="e">
        <f t="shared" si="3"/>
        <v>#REF!</v>
      </c>
      <c r="L28" s="161">
        <f>'House Salary'!J27</f>
        <v>0</v>
      </c>
      <c r="M28" s="98">
        <f t="shared" si="4"/>
        <v>-35000</v>
      </c>
      <c r="N28" s="447"/>
    </row>
    <row r="29" spans="1:14" ht="15" x14ac:dyDescent="0.25">
      <c r="A29" s="97">
        <v>23</v>
      </c>
      <c r="B29" s="98">
        <v>48000</v>
      </c>
      <c r="D29" s="98"/>
      <c r="E29" s="98">
        <f t="shared" si="0"/>
        <v>-48000</v>
      </c>
      <c r="F29" s="447">
        <f t="shared" si="1"/>
        <v>-1</v>
      </c>
      <c r="H29" s="161" t="e">
        <f>#REF!*10</f>
        <v>#REF!</v>
      </c>
      <c r="I29" s="98" t="e">
        <f t="shared" si="2"/>
        <v>#REF!</v>
      </c>
      <c r="J29" s="447" t="e">
        <f t="shared" si="3"/>
        <v>#REF!</v>
      </c>
      <c r="L29" s="161">
        <f>'House Salary'!J28</f>
        <v>0</v>
      </c>
      <c r="M29" s="98">
        <f t="shared" si="4"/>
        <v>-35000</v>
      </c>
      <c r="N29" s="447"/>
    </row>
    <row r="30" spans="1:14" ht="15" x14ac:dyDescent="0.25">
      <c r="A30" s="97">
        <v>24</v>
      </c>
      <c r="B30" s="98">
        <v>48000</v>
      </c>
      <c r="D30" s="98"/>
      <c r="E30" s="98">
        <f t="shared" si="0"/>
        <v>-48000</v>
      </c>
      <c r="F30" s="447">
        <f t="shared" si="1"/>
        <v>-1</v>
      </c>
      <c r="H30" s="161" t="e">
        <f>#REF!*10</f>
        <v>#REF!</v>
      </c>
      <c r="I30" s="98" t="e">
        <f t="shared" si="2"/>
        <v>#REF!</v>
      </c>
      <c r="J30" s="447" t="e">
        <f t="shared" si="3"/>
        <v>#REF!</v>
      </c>
      <c r="L30" s="161">
        <f>'House Salary'!J29</f>
        <v>0</v>
      </c>
      <c r="M30" s="98">
        <f t="shared" si="4"/>
        <v>-35000</v>
      </c>
      <c r="N30" s="447"/>
    </row>
    <row r="31" spans="1:14" ht="15" x14ac:dyDescent="0.25">
      <c r="A31" s="97">
        <v>25</v>
      </c>
      <c r="B31" s="98">
        <v>51000</v>
      </c>
      <c r="D31" s="98"/>
      <c r="E31" s="98">
        <f t="shared" si="0"/>
        <v>-48000</v>
      </c>
      <c r="F31" s="447">
        <f t="shared" si="1"/>
        <v>-1</v>
      </c>
      <c r="H31" s="161" t="e">
        <f>#REF!*10</f>
        <v>#REF!</v>
      </c>
      <c r="I31" s="98" t="e">
        <f t="shared" si="2"/>
        <v>#REF!</v>
      </c>
      <c r="J31" s="447" t="e">
        <f t="shared" si="3"/>
        <v>#REF!</v>
      </c>
      <c r="L31" s="161">
        <f>'House Salary'!J30</f>
        <v>0</v>
      </c>
      <c r="M31" s="98">
        <f t="shared" si="4"/>
        <v>-35000</v>
      </c>
      <c r="N31" s="447"/>
    </row>
    <row r="32" spans="1:14" ht="15" x14ac:dyDescent="0.25">
      <c r="A32" s="97">
        <v>26</v>
      </c>
      <c r="B32" s="98">
        <v>51000</v>
      </c>
      <c r="D32" s="98"/>
      <c r="E32" s="98">
        <f t="shared" si="0"/>
        <v>-51000</v>
      </c>
      <c r="F32" s="447">
        <f t="shared" si="1"/>
        <v>-1</v>
      </c>
      <c r="H32" s="161" t="e">
        <f>#REF!*10</f>
        <v>#REF!</v>
      </c>
      <c r="I32" s="98" t="e">
        <f t="shared" si="2"/>
        <v>#REF!</v>
      </c>
      <c r="J32" s="447" t="e">
        <f t="shared" si="3"/>
        <v>#REF!</v>
      </c>
      <c r="L32" s="161">
        <f>'House Salary'!J31</f>
        <v>0</v>
      </c>
      <c r="M32" s="98">
        <f t="shared" si="4"/>
        <v>-35000</v>
      </c>
      <c r="N32" s="447"/>
    </row>
    <row r="33" spans="1:14" ht="15" x14ac:dyDescent="0.25">
      <c r="A33" s="97">
        <v>27</v>
      </c>
      <c r="B33" s="98">
        <v>51000</v>
      </c>
      <c r="D33" s="98"/>
      <c r="E33" s="98">
        <f t="shared" si="0"/>
        <v>-51000</v>
      </c>
      <c r="F33" s="447">
        <f t="shared" si="1"/>
        <v>-1</v>
      </c>
      <c r="H33" s="161" t="e">
        <f>#REF!*10</f>
        <v>#REF!</v>
      </c>
      <c r="I33" s="98" t="e">
        <f t="shared" si="2"/>
        <v>#REF!</v>
      </c>
      <c r="J33" s="447" t="e">
        <f t="shared" si="3"/>
        <v>#REF!</v>
      </c>
      <c r="L33" s="161">
        <f>'House Salary'!J32</f>
        <v>0</v>
      </c>
      <c r="M33" s="98">
        <f t="shared" si="4"/>
        <v>-35000</v>
      </c>
      <c r="N33" s="447"/>
    </row>
    <row r="34" spans="1:14" ht="15" x14ac:dyDescent="0.25">
      <c r="A34" s="97">
        <v>28</v>
      </c>
      <c r="B34" s="98">
        <v>51000</v>
      </c>
      <c r="D34" s="98"/>
      <c r="E34" s="98">
        <f t="shared" si="0"/>
        <v>-51000</v>
      </c>
      <c r="F34" s="447">
        <f t="shared" si="1"/>
        <v>-1</v>
      </c>
      <c r="H34" s="161" t="e">
        <f>#REF!*10</f>
        <v>#REF!</v>
      </c>
      <c r="I34" s="98" t="e">
        <f t="shared" si="2"/>
        <v>#REF!</v>
      </c>
      <c r="J34" s="447" t="e">
        <f t="shared" si="3"/>
        <v>#REF!</v>
      </c>
      <c r="L34" s="161">
        <f>'House Salary'!J33</f>
        <v>0</v>
      </c>
      <c r="M34" s="98">
        <f t="shared" si="4"/>
        <v>-35000</v>
      </c>
      <c r="N34" s="447"/>
    </row>
    <row r="35" spans="1:14" ht="15" x14ac:dyDescent="0.25">
      <c r="A35" s="97">
        <v>29</v>
      </c>
      <c r="B35" s="98">
        <v>51000</v>
      </c>
      <c r="D35" s="98"/>
      <c r="E35" s="98">
        <f t="shared" si="0"/>
        <v>-51000</v>
      </c>
      <c r="F35" s="447">
        <f t="shared" si="1"/>
        <v>-1</v>
      </c>
      <c r="H35" s="161" t="e">
        <f>#REF!*10</f>
        <v>#REF!</v>
      </c>
      <c r="I35" s="98" t="e">
        <f t="shared" si="2"/>
        <v>#REF!</v>
      </c>
      <c r="J35" s="447" t="e">
        <f t="shared" si="3"/>
        <v>#REF!</v>
      </c>
      <c r="L35" s="161">
        <f>'House Salary'!J34</f>
        <v>0</v>
      </c>
      <c r="M35" s="98">
        <f t="shared" si="4"/>
        <v>-35000</v>
      </c>
      <c r="N35" s="447"/>
    </row>
    <row r="36" spans="1:14" ht="15" x14ac:dyDescent="0.25">
      <c r="A36" s="97">
        <v>30</v>
      </c>
      <c r="B36" s="98">
        <v>51000</v>
      </c>
      <c r="D36" s="98"/>
      <c r="E36" s="98">
        <f t="shared" si="0"/>
        <v>-51000</v>
      </c>
      <c r="F36" s="447">
        <f t="shared" si="1"/>
        <v>-1</v>
      </c>
      <c r="H36" s="161" t="e">
        <f>#REF!*10</f>
        <v>#REF!</v>
      </c>
      <c r="I36" s="98" t="e">
        <f t="shared" si="2"/>
        <v>#REF!</v>
      </c>
      <c r="J36" s="447" t="e">
        <f t="shared" si="3"/>
        <v>#REF!</v>
      </c>
      <c r="L36" s="161">
        <f>'House Salary'!J35</f>
        <v>0</v>
      </c>
      <c r="M36" s="98">
        <f t="shared" si="4"/>
        <v>-35000</v>
      </c>
      <c r="N36" s="447"/>
    </row>
    <row r="37" spans="1:14" ht="15" x14ac:dyDescent="0.25">
      <c r="A37" s="97">
        <v>31</v>
      </c>
      <c r="B37" s="98">
        <v>51000</v>
      </c>
      <c r="D37" s="98"/>
      <c r="E37" s="98">
        <f t="shared" si="0"/>
        <v>-51000</v>
      </c>
      <c r="F37" s="447">
        <f t="shared" si="1"/>
        <v>-1</v>
      </c>
      <c r="H37" s="161" t="e">
        <f>#REF!*10</f>
        <v>#REF!</v>
      </c>
      <c r="I37" s="98" t="e">
        <f t="shared" si="2"/>
        <v>#REF!</v>
      </c>
      <c r="J37" s="447" t="e">
        <f t="shared" si="3"/>
        <v>#REF!</v>
      </c>
      <c r="L37" s="161">
        <f>'House Salary'!J36</f>
        <v>0</v>
      </c>
      <c r="M37" s="98">
        <f t="shared" si="4"/>
        <v>-35000</v>
      </c>
      <c r="N37" s="447"/>
    </row>
    <row r="38" spans="1:14" ht="15" x14ac:dyDescent="0.25">
      <c r="A38" s="97">
        <v>32</v>
      </c>
      <c r="B38" s="98">
        <v>51000</v>
      </c>
      <c r="D38" s="98"/>
      <c r="E38" s="98">
        <f t="shared" si="0"/>
        <v>-51000</v>
      </c>
      <c r="F38" s="447">
        <f t="shared" si="1"/>
        <v>-1</v>
      </c>
      <c r="H38" s="161" t="e">
        <f>#REF!*10</f>
        <v>#REF!</v>
      </c>
      <c r="I38" s="98" t="e">
        <f t="shared" si="2"/>
        <v>#REF!</v>
      </c>
      <c r="J38" s="447" t="e">
        <f t="shared" si="3"/>
        <v>#REF!</v>
      </c>
      <c r="L38" s="161">
        <f>'House Salary'!J37</f>
        <v>0</v>
      </c>
      <c r="M38" s="98">
        <f t="shared" si="4"/>
        <v>-35000</v>
      </c>
      <c r="N38" s="447"/>
    </row>
    <row r="39" spans="1:14" ht="15" x14ac:dyDescent="0.25">
      <c r="A39" s="97">
        <v>33</v>
      </c>
      <c r="B39" s="98">
        <v>51000</v>
      </c>
      <c r="D39" s="98"/>
      <c r="E39" s="98">
        <f t="shared" si="0"/>
        <v>-51000</v>
      </c>
      <c r="F39" s="447">
        <f t="shared" si="1"/>
        <v>-1</v>
      </c>
      <c r="H39" s="161" t="e">
        <f>#REF!*10</f>
        <v>#REF!</v>
      </c>
      <c r="I39" s="98" t="e">
        <f t="shared" si="2"/>
        <v>#REF!</v>
      </c>
      <c r="J39" s="447" t="e">
        <f t="shared" si="3"/>
        <v>#REF!</v>
      </c>
      <c r="L39" s="161">
        <f>'House Salary'!J38</f>
        <v>0</v>
      </c>
      <c r="M39" s="98">
        <f t="shared" si="4"/>
        <v>-35000</v>
      </c>
      <c r="N39" s="447"/>
    </row>
    <row r="40" spans="1:14" ht="15" x14ac:dyDescent="0.25">
      <c r="A40" s="97">
        <v>34</v>
      </c>
      <c r="B40" s="98">
        <v>51000</v>
      </c>
      <c r="D40" s="98"/>
      <c r="E40" s="98">
        <f t="shared" si="0"/>
        <v>-51000</v>
      </c>
      <c r="F40" s="447">
        <f t="shared" si="1"/>
        <v>-1</v>
      </c>
      <c r="H40" s="161" t="e">
        <f>#REF!*10</f>
        <v>#REF!</v>
      </c>
      <c r="I40" s="98" t="e">
        <f t="shared" si="2"/>
        <v>#REF!</v>
      </c>
      <c r="J40" s="447" t="e">
        <f>I40/B39</f>
        <v>#REF!</v>
      </c>
      <c r="L40" s="161">
        <f>'House Salary'!J39</f>
        <v>0</v>
      </c>
      <c r="M40" s="98">
        <f t="shared" si="4"/>
        <v>-35000</v>
      </c>
      <c r="N40" s="447"/>
    </row>
    <row r="41" spans="1:14" ht="15" x14ac:dyDescent="0.25">
      <c r="A41" s="97">
        <v>35</v>
      </c>
      <c r="B41" s="98">
        <v>51000</v>
      </c>
      <c r="D41" s="98"/>
      <c r="E41" s="98">
        <f t="shared" si="0"/>
        <v>-51000</v>
      </c>
      <c r="F41" s="447">
        <f t="shared" si="1"/>
        <v>-1</v>
      </c>
      <c r="H41" s="161" t="e">
        <f>#REF!*10</f>
        <v>#REF!</v>
      </c>
      <c r="I41" s="98" t="e">
        <f t="shared" si="2"/>
        <v>#REF!</v>
      </c>
      <c r="J41" s="447" t="e">
        <f t="shared" si="3"/>
        <v>#REF!</v>
      </c>
      <c r="L41" s="161">
        <f>'House Salary'!J40</f>
        <v>0</v>
      </c>
      <c r="M41" s="98">
        <f t="shared" si="4"/>
        <v>-35000</v>
      </c>
      <c r="N41" s="447"/>
    </row>
    <row r="42" spans="1:14" ht="15" x14ac:dyDescent="0.25">
      <c r="A42" s="97">
        <v>36</v>
      </c>
      <c r="B42" s="98">
        <v>51000</v>
      </c>
      <c r="D42" s="98"/>
      <c r="E42" s="98">
        <f t="shared" si="0"/>
        <v>-51000</v>
      </c>
      <c r="F42" s="447">
        <f t="shared" si="1"/>
        <v>-1</v>
      </c>
      <c r="H42" s="161" t="e">
        <f>#REF!*10</f>
        <v>#REF!</v>
      </c>
      <c r="I42" s="98" t="e">
        <f>H42-B41</f>
        <v>#REF!</v>
      </c>
      <c r="J42" s="447" t="e">
        <f>I42/B41</f>
        <v>#REF!</v>
      </c>
      <c r="L42" s="161">
        <f>'House Salary'!J41</f>
        <v>0</v>
      </c>
      <c r="M42" s="98">
        <f t="shared" si="4"/>
        <v>-35000</v>
      </c>
      <c r="N42" s="447"/>
    </row>
    <row r="43" spans="1:14" ht="15" x14ac:dyDescent="0.25">
      <c r="A43" s="100">
        <v>37</v>
      </c>
      <c r="B43" s="101">
        <v>51000</v>
      </c>
      <c r="D43" s="101"/>
      <c r="E43" s="101">
        <f t="shared" si="0"/>
        <v>-51000</v>
      </c>
      <c r="F43" s="448">
        <f t="shared" si="1"/>
        <v>-1</v>
      </c>
      <c r="H43" s="163" t="e">
        <f>#REF!*10</f>
        <v>#REF!</v>
      </c>
      <c r="I43" s="98" t="e">
        <f>H43-B42</f>
        <v>#REF!</v>
      </c>
      <c r="J43" s="448"/>
      <c r="L43" s="163">
        <f>'House Salary'!J42</f>
        <v>0</v>
      </c>
      <c r="M43" s="98">
        <f t="shared" si="4"/>
        <v>-35000</v>
      </c>
      <c r="N43" s="448"/>
    </row>
    <row r="44" spans="1:14" x14ac:dyDescent="0.2">
      <c r="D44" s="166" t="s">
        <v>295</v>
      </c>
      <c r="E44" s="167"/>
      <c r="F44" s="168"/>
      <c r="G44" s="17"/>
      <c r="H44" s="166" t="s">
        <v>295</v>
      </c>
      <c r="I44" s="167"/>
      <c r="J44" s="168"/>
      <c r="K44" s="17"/>
      <c r="L44" s="166" t="s">
        <v>295</v>
      </c>
      <c r="M44" s="35"/>
      <c r="N44" s="172"/>
    </row>
    <row r="45" spans="1:14" ht="12.75" customHeight="1" x14ac:dyDescent="0.2">
      <c r="D45" s="119"/>
      <c r="F45" s="169"/>
      <c r="H45" s="504"/>
      <c r="I45" s="505"/>
      <c r="J45" s="506"/>
      <c r="L45" s="173"/>
      <c r="N45" s="169"/>
    </row>
    <row r="46" spans="1:14" x14ac:dyDescent="0.2">
      <c r="D46" s="119"/>
      <c r="F46" s="169"/>
      <c r="H46" s="504"/>
      <c r="I46" s="505"/>
      <c r="J46" s="506"/>
      <c r="L46" s="136"/>
      <c r="N46" s="169"/>
    </row>
    <row r="47" spans="1:14" x14ac:dyDescent="0.2">
      <c r="D47" s="170"/>
      <c r="E47" s="38"/>
      <c r="F47" s="171"/>
      <c r="H47" s="170"/>
      <c r="I47" s="38"/>
      <c r="J47" s="171"/>
      <c r="L47" s="141"/>
      <c r="M47" s="38"/>
      <c r="N47" s="171"/>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2.75" x14ac:dyDescent="0.2"/>
  <cols>
    <col min="3" max="3" width="9.5703125" bestFit="1" customWidth="1"/>
    <col min="8" max="8" width="8.85546875"/>
    <col min="10" max="10" width="8.85546875" style="175"/>
  </cols>
  <sheetData>
    <row r="1" spans="1:10" x14ac:dyDescent="0.2">
      <c r="A1" s="78" t="s">
        <v>296</v>
      </c>
    </row>
    <row r="2" spans="1:10" x14ac:dyDescent="0.2">
      <c r="A2" s="78" t="s">
        <v>287</v>
      </c>
    </row>
    <row r="3" spans="1:10" x14ac:dyDescent="0.2">
      <c r="A3" s="93"/>
    </row>
    <row r="4" spans="1:10" ht="75" x14ac:dyDescent="0.25">
      <c r="A4" s="94" t="s">
        <v>110</v>
      </c>
      <c r="B4" s="94" t="s">
        <v>297</v>
      </c>
      <c r="C4" s="94" t="s">
        <v>261</v>
      </c>
      <c r="D4" s="94" t="s">
        <v>298</v>
      </c>
      <c r="E4" s="94" t="s">
        <v>294</v>
      </c>
      <c r="F4" s="94" t="s">
        <v>117</v>
      </c>
      <c r="G4" s="94" t="s">
        <v>299</v>
      </c>
      <c r="J4" s="176" t="s">
        <v>298</v>
      </c>
    </row>
    <row r="5" spans="1:10" ht="15" x14ac:dyDescent="0.25">
      <c r="A5" s="95">
        <v>0</v>
      </c>
      <c r="B5" s="96">
        <v>35000</v>
      </c>
      <c r="C5" s="96">
        <f>D5-B5</f>
        <v>-35000</v>
      </c>
      <c r="D5" s="96">
        <f>J5</f>
        <v>0</v>
      </c>
      <c r="E5" s="96"/>
      <c r="F5" s="96"/>
      <c r="G5" s="115">
        <v>0</v>
      </c>
      <c r="J5" s="177"/>
    </row>
    <row r="6" spans="1:10" ht="15" x14ac:dyDescent="0.25">
      <c r="A6" s="97">
        <v>1</v>
      </c>
      <c r="B6" s="98">
        <v>35750</v>
      </c>
      <c r="C6" s="98">
        <f>D6-B6</f>
        <v>-35750</v>
      </c>
      <c r="D6" s="98">
        <f>J6</f>
        <v>0</v>
      </c>
      <c r="E6" s="98">
        <f>D6-B5</f>
        <v>-35000</v>
      </c>
      <c r="F6" s="455">
        <f t="shared" ref="F6:F42" si="0">E6/B5</f>
        <v>-1</v>
      </c>
      <c r="G6" s="115">
        <v>0</v>
      </c>
      <c r="J6" s="178">
        <v>0</v>
      </c>
    </row>
    <row r="7" spans="1:10" ht="15" x14ac:dyDescent="0.25">
      <c r="A7" s="97">
        <v>2</v>
      </c>
      <c r="B7" s="98">
        <v>36000</v>
      </c>
      <c r="C7" s="98">
        <f t="shared" ref="C7:C41" si="1">D7-B7</f>
        <v>-36000</v>
      </c>
      <c r="D7" s="98">
        <f t="shared" ref="D7:D41" si="2">J7</f>
        <v>0</v>
      </c>
      <c r="E7" s="98">
        <f t="shared" ref="E7:E42" si="3">D7-B6</f>
        <v>-35750</v>
      </c>
      <c r="F7" s="455">
        <f t="shared" si="0"/>
        <v>-1</v>
      </c>
      <c r="G7" s="115">
        <v>0</v>
      </c>
      <c r="J7" s="178"/>
    </row>
    <row r="8" spans="1:10" ht="15" x14ac:dyDescent="0.25">
      <c r="A8" s="97">
        <v>3</v>
      </c>
      <c r="B8" s="98">
        <v>36250</v>
      </c>
      <c r="C8" s="98">
        <f t="shared" si="1"/>
        <v>-36250</v>
      </c>
      <c r="D8" s="98">
        <f t="shared" si="2"/>
        <v>0</v>
      </c>
      <c r="E8" s="98">
        <f t="shared" si="3"/>
        <v>-36000</v>
      </c>
      <c r="F8" s="455">
        <f t="shared" si="0"/>
        <v>-1</v>
      </c>
      <c r="G8" s="115">
        <v>0</v>
      </c>
      <c r="J8" s="178"/>
    </row>
    <row r="9" spans="1:10" ht="15" x14ac:dyDescent="0.25">
      <c r="A9" s="97">
        <v>4</v>
      </c>
      <c r="B9" s="98">
        <v>36750</v>
      </c>
      <c r="C9" s="98">
        <f t="shared" si="1"/>
        <v>-36750</v>
      </c>
      <c r="D9" s="98">
        <f t="shared" si="2"/>
        <v>0</v>
      </c>
      <c r="E9" s="98">
        <f t="shared" si="3"/>
        <v>-36250</v>
      </c>
      <c r="F9" s="455">
        <f t="shared" si="0"/>
        <v>-1</v>
      </c>
      <c r="G9" s="115">
        <v>0</v>
      </c>
      <c r="J9" s="178"/>
    </row>
    <row r="10" spans="1:10" ht="15" x14ac:dyDescent="0.25">
      <c r="A10" s="97">
        <v>5</v>
      </c>
      <c r="B10" s="98">
        <v>37250</v>
      </c>
      <c r="C10" s="98">
        <f t="shared" si="1"/>
        <v>-37250</v>
      </c>
      <c r="D10" s="98">
        <f t="shared" si="2"/>
        <v>0</v>
      </c>
      <c r="E10" s="98">
        <f t="shared" si="3"/>
        <v>-36750</v>
      </c>
      <c r="F10" s="455">
        <f t="shared" si="0"/>
        <v>-1</v>
      </c>
      <c r="G10" s="99">
        <v>0</v>
      </c>
      <c r="J10" s="178"/>
    </row>
    <row r="11" spans="1:10" ht="15" x14ac:dyDescent="0.25">
      <c r="A11" s="97">
        <v>6</v>
      </c>
      <c r="B11" s="98">
        <v>38000</v>
      </c>
      <c r="C11" s="98">
        <f t="shared" si="1"/>
        <v>-38000</v>
      </c>
      <c r="D11" s="98">
        <f t="shared" si="2"/>
        <v>0</v>
      </c>
      <c r="E11" s="98">
        <f t="shared" si="3"/>
        <v>-37250</v>
      </c>
      <c r="F11" s="455">
        <f t="shared" si="0"/>
        <v>-1</v>
      </c>
      <c r="G11" s="99">
        <v>0</v>
      </c>
      <c r="J11" s="178"/>
    </row>
    <row r="12" spans="1:10" ht="15" x14ac:dyDescent="0.25">
      <c r="A12" s="97">
        <v>7</v>
      </c>
      <c r="B12" s="98">
        <v>38500</v>
      </c>
      <c r="C12" s="98">
        <f t="shared" si="1"/>
        <v>-38500</v>
      </c>
      <c r="D12" s="98">
        <f t="shared" si="2"/>
        <v>0</v>
      </c>
      <c r="E12" s="98">
        <f>D12-B11</f>
        <v>-38000</v>
      </c>
      <c r="F12" s="455">
        <f t="shared" si="0"/>
        <v>-1</v>
      </c>
      <c r="G12" s="99">
        <v>0</v>
      </c>
      <c r="J12" s="178"/>
    </row>
    <row r="13" spans="1:10" ht="15" x14ac:dyDescent="0.25">
      <c r="A13" s="97">
        <v>8</v>
      </c>
      <c r="B13" s="98">
        <v>39000</v>
      </c>
      <c r="C13" s="98">
        <f t="shared" si="1"/>
        <v>-39000</v>
      </c>
      <c r="D13" s="98">
        <f t="shared" si="2"/>
        <v>0</v>
      </c>
      <c r="E13" s="98">
        <f t="shared" si="3"/>
        <v>-38500</v>
      </c>
      <c r="F13" s="455">
        <f t="shared" si="0"/>
        <v>-1</v>
      </c>
      <c r="G13" s="99">
        <v>0</v>
      </c>
      <c r="J13" s="178"/>
    </row>
    <row r="14" spans="1:10" ht="15" x14ac:dyDescent="0.25">
      <c r="A14" s="97">
        <v>9</v>
      </c>
      <c r="B14" s="98">
        <v>39500</v>
      </c>
      <c r="C14" s="98">
        <f t="shared" si="1"/>
        <v>-39500</v>
      </c>
      <c r="D14" s="98">
        <f t="shared" si="2"/>
        <v>0</v>
      </c>
      <c r="E14" s="98">
        <f t="shared" si="3"/>
        <v>-39000</v>
      </c>
      <c r="F14" s="455">
        <f t="shared" si="0"/>
        <v>-1</v>
      </c>
      <c r="G14" s="99">
        <v>0</v>
      </c>
      <c r="J14" s="178"/>
    </row>
    <row r="15" spans="1:10" ht="15" x14ac:dyDescent="0.25">
      <c r="A15" s="97">
        <v>10</v>
      </c>
      <c r="B15" s="98">
        <v>40250</v>
      </c>
      <c r="C15" s="98">
        <f t="shared" si="1"/>
        <v>-40250</v>
      </c>
      <c r="D15" s="98">
        <f t="shared" si="2"/>
        <v>0</v>
      </c>
      <c r="E15" s="98">
        <f>D15-B14</f>
        <v>-39500</v>
      </c>
      <c r="F15" s="455">
        <f t="shared" si="0"/>
        <v>-1</v>
      </c>
      <c r="G15" s="99">
        <v>0</v>
      </c>
      <c r="J15" s="178"/>
    </row>
    <row r="16" spans="1:10" ht="15" x14ac:dyDescent="0.25">
      <c r="A16" s="97">
        <v>11</v>
      </c>
      <c r="B16" s="98">
        <v>41000</v>
      </c>
      <c r="C16" s="98">
        <f t="shared" si="1"/>
        <v>-41000</v>
      </c>
      <c r="D16" s="98">
        <f t="shared" si="2"/>
        <v>0</v>
      </c>
      <c r="E16" s="98">
        <f t="shared" si="3"/>
        <v>-40250</v>
      </c>
      <c r="F16" s="455">
        <f t="shared" si="0"/>
        <v>-1</v>
      </c>
      <c r="G16" s="99">
        <v>0</v>
      </c>
      <c r="J16" s="178"/>
    </row>
    <row r="17" spans="1:10" ht="15" x14ac:dyDescent="0.25">
      <c r="A17" s="97">
        <v>12</v>
      </c>
      <c r="B17" s="98">
        <v>41750</v>
      </c>
      <c r="C17" s="98">
        <f t="shared" si="1"/>
        <v>-41750</v>
      </c>
      <c r="D17" s="98">
        <f t="shared" si="2"/>
        <v>0</v>
      </c>
      <c r="E17" s="98">
        <f t="shared" si="3"/>
        <v>-41000</v>
      </c>
      <c r="F17" s="455">
        <f t="shared" si="0"/>
        <v>-1</v>
      </c>
      <c r="G17" s="99">
        <v>0</v>
      </c>
      <c r="J17" s="178"/>
    </row>
    <row r="18" spans="1:10" ht="15" x14ac:dyDescent="0.25">
      <c r="A18" s="97">
        <v>13</v>
      </c>
      <c r="B18" s="98">
        <v>42500</v>
      </c>
      <c r="C18" s="98">
        <f t="shared" si="1"/>
        <v>-42500</v>
      </c>
      <c r="D18" s="98">
        <f t="shared" si="2"/>
        <v>0</v>
      </c>
      <c r="E18" s="98">
        <f t="shared" si="3"/>
        <v>-41750</v>
      </c>
      <c r="F18" s="455">
        <f t="shared" si="0"/>
        <v>-1</v>
      </c>
      <c r="G18" s="99">
        <v>0</v>
      </c>
      <c r="J18" s="178"/>
    </row>
    <row r="19" spans="1:10" ht="15" x14ac:dyDescent="0.25">
      <c r="A19" s="97">
        <v>14</v>
      </c>
      <c r="B19" s="98">
        <v>43250</v>
      </c>
      <c r="C19" s="98">
        <f t="shared" si="1"/>
        <v>-43250</v>
      </c>
      <c r="D19" s="98">
        <f t="shared" si="2"/>
        <v>0</v>
      </c>
      <c r="E19" s="98">
        <f t="shared" si="3"/>
        <v>-42500</v>
      </c>
      <c r="F19" s="455">
        <f t="shared" si="0"/>
        <v>-1</v>
      </c>
      <c r="G19" s="99">
        <v>0</v>
      </c>
      <c r="J19" s="178"/>
    </row>
    <row r="20" spans="1:10" ht="15" x14ac:dyDescent="0.25">
      <c r="A20" s="97">
        <v>15</v>
      </c>
      <c r="B20" s="98">
        <v>45250</v>
      </c>
      <c r="C20" s="98">
        <f t="shared" si="1"/>
        <v>-45250</v>
      </c>
      <c r="D20" s="98">
        <f t="shared" si="2"/>
        <v>0</v>
      </c>
      <c r="E20" s="98">
        <f t="shared" si="3"/>
        <v>-43250</v>
      </c>
      <c r="F20" s="455">
        <f t="shared" si="0"/>
        <v>-1</v>
      </c>
      <c r="G20" s="99">
        <v>0</v>
      </c>
      <c r="J20" s="178"/>
    </row>
    <row r="21" spans="1:10" ht="15" x14ac:dyDescent="0.25">
      <c r="A21" s="97">
        <v>16</v>
      </c>
      <c r="B21" s="98">
        <v>45250</v>
      </c>
      <c r="C21" s="98">
        <f t="shared" si="1"/>
        <v>-45250</v>
      </c>
      <c r="D21" s="98">
        <f t="shared" si="2"/>
        <v>0</v>
      </c>
      <c r="E21" s="98">
        <f t="shared" si="3"/>
        <v>-45250</v>
      </c>
      <c r="F21" s="455">
        <f t="shared" si="0"/>
        <v>-1</v>
      </c>
      <c r="G21" s="99">
        <v>0</v>
      </c>
      <c r="J21" s="178"/>
    </row>
    <row r="22" spans="1:10" ht="15" x14ac:dyDescent="0.25">
      <c r="A22" s="97">
        <v>17</v>
      </c>
      <c r="B22" s="98">
        <v>45250</v>
      </c>
      <c r="C22" s="98">
        <f t="shared" si="1"/>
        <v>-45250</v>
      </c>
      <c r="D22" s="98">
        <f t="shared" si="2"/>
        <v>0</v>
      </c>
      <c r="E22" s="98">
        <f t="shared" si="3"/>
        <v>-45250</v>
      </c>
      <c r="F22" s="455">
        <f t="shared" si="0"/>
        <v>-1</v>
      </c>
      <c r="G22" s="99">
        <v>0</v>
      </c>
      <c r="J22" s="178"/>
    </row>
    <row r="23" spans="1:10" ht="15" x14ac:dyDescent="0.25">
      <c r="A23" s="97">
        <v>18</v>
      </c>
      <c r="B23" s="98">
        <v>45250</v>
      </c>
      <c r="C23" s="98">
        <f t="shared" si="1"/>
        <v>-45250</v>
      </c>
      <c r="D23" s="98">
        <f t="shared" si="2"/>
        <v>0</v>
      </c>
      <c r="E23" s="98">
        <f t="shared" si="3"/>
        <v>-45250</v>
      </c>
      <c r="F23" s="455">
        <f t="shared" si="0"/>
        <v>-1</v>
      </c>
      <c r="G23" s="99">
        <v>0</v>
      </c>
      <c r="J23" s="178"/>
    </row>
    <row r="24" spans="1:10" ht="15" x14ac:dyDescent="0.25">
      <c r="A24" s="97">
        <v>19</v>
      </c>
      <c r="B24" s="98">
        <v>45250</v>
      </c>
      <c r="C24" s="98">
        <f t="shared" si="1"/>
        <v>-45250</v>
      </c>
      <c r="D24" s="98">
        <f t="shared" si="2"/>
        <v>0</v>
      </c>
      <c r="E24" s="98">
        <f t="shared" si="3"/>
        <v>-45250</v>
      </c>
      <c r="F24" s="455">
        <f t="shared" si="0"/>
        <v>-1</v>
      </c>
      <c r="G24" s="99">
        <v>0</v>
      </c>
      <c r="J24" s="178"/>
    </row>
    <row r="25" spans="1:10" ht="15" x14ac:dyDescent="0.25">
      <c r="A25" s="97">
        <v>20</v>
      </c>
      <c r="B25" s="98">
        <v>48000</v>
      </c>
      <c r="C25" s="98">
        <f t="shared" si="1"/>
        <v>-48000</v>
      </c>
      <c r="D25" s="98">
        <f t="shared" si="2"/>
        <v>0</v>
      </c>
      <c r="E25" s="98">
        <f t="shared" si="3"/>
        <v>-45250</v>
      </c>
      <c r="F25" s="455">
        <f t="shared" si="0"/>
        <v>-1</v>
      </c>
      <c r="G25" s="99">
        <v>0</v>
      </c>
      <c r="J25" s="178"/>
    </row>
    <row r="26" spans="1:10" ht="15" x14ac:dyDescent="0.25">
      <c r="A26" s="97">
        <v>21</v>
      </c>
      <c r="B26" s="98">
        <v>48000</v>
      </c>
      <c r="C26" s="98">
        <f t="shared" si="1"/>
        <v>-48000</v>
      </c>
      <c r="D26" s="98">
        <f t="shared" si="2"/>
        <v>0</v>
      </c>
      <c r="E26" s="98">
        <f t="shared" si="3"/>
        <v>-48000</v>
      </c>
      <c r="F26" s="455">
        <f t="shared" si="0"/>
        <v>-1</v>
      </c>
      <c r="G26" s="99">
        <v>0</v>
      </c>
      <c r="J26" s="178"/>
    </row>
    <row r="27" spans="1:10" ht="15" x14ac:dyDescent="0.25">
      <c r="A27" s="97">
        <v>22</v>
      </c>
      <c r="B27" s="98">
        <v>48000</v>
      </c>
      <c r="C27" s="98">
        <f t="shared" si="1"/>
        <v>-48000</v>
      </c>
      <c r="D27" s="98">
        <f t="shared" si="2"/>
        <v>0</v>
      </c>
      <c r="E27" s="98">
        <f t="shared" si="3"/>
        <v>-48000</v>
      </c>
      <c r="F27" s="455">
        <f t="shared" si="0"/>
        <v>-1</v>
      </c>
      <c r="G27" s="99">
        <v>0</v>
      </c>
      <c r="J27" s="178"/>
    </row>
    <row r="28" spans="1:10" ht="15" x14ac:dyDescent="0.25">
      <c r="A28" s="97">
        <v>23</v>
      </c>
      <c r="B28" s="98">
        <v>48000</v>
      </c>
      <c r="C28" s="98">
        <f t="shared" si="1"/>
        <v>-48000</v>
      </c>
      <c r="D28" s="98">
        <f t="shared" si="2"/>
        <v>0</v>
      </c>
      <c r="E28" s="98">
        <f t="shared" si="3"/>
        <v>-48000</v>
      </c>
      <c r="F28" s="455">
        <f t="shared" si="0"/>
        <v>-1</v>
      </c>
      <c r="G28" s="99">
        <v>0</v>
      </c>
      <c r="J28" s="178"/>
    </row>
    <row r="29" spans="1:10" ht="15" x14ac:dyDescent="0.25">
      <c r="A29" s="97">
        <v>24</v>
      </c>
      <c r="B29" s="98">
        <v>48000</v>
      </c>
      <c r="C29" s="98">
        <f t="shared" si="1"/>
        <v>-48000</v>
      </c>
      <c r="D29" s="98">
        <f t="shared" si="2"/>
        <v>0</v>
      </c>
      <c r="E29" s="98">
        <f t="shared" si="3"/>
        <v>-48000</v>
      </c>
      <c r="F29" s="455">
        <f t="shared" si="0"/>
        <v>-1</v>
      </c>
      <c r="G29" s="99">
        <v>0</v>
      </c>
      <c r="J29" s="178"/>
    </row>
    <row r="30" spans="1:10" ht="15" x14ac:dyDescent="0.25">
      <c r="A30" s="97">
        <v>25</v>
      </c>
      <c r="B30" s="98">
        <v>51000</v>
      </c>
      <c r="C30" s="98">
        <f t="shared" si="1"/>
        <v>-51000</v>
      </c>
      <c r="D30" s="98">
        <f t="shared" si="2"/>
        <v>0</v>
      </c>
      <c r="E30" s="98">
        <f t="shared" si="3"/>
        <v>-48000</v>
      </c>
      <c r="F30" s="455">
        <f t="shared" si="0"/>
        <v>-1</v>
      </c>
      <c r="G30" s="99">
        <v>0</v>
      </c>
      <c r="J30" s="178"/>
    </row>
    <row r="31" spans="1:10" ht="15" x14ac:dyDescent="0.25">
      <c r="A31" s="97">
        <v>26</v>
      </c>
      <c r="B31" s="98">
        <v>51000</v>
      </c>
      <c r="C31" s="98">
        <f t="shared" si="1"/>
        <v>-51000</v>
      </c>
      <c r="D31" s="98">
        <f t="shared" si="2"/>
        <v>0</v>
      </c>
      <c r="E31" s="98">
        <f t="shared" si="3"/>
        <v>-51000</v>
      </c>
      <c r="F31" s="455">
        <f t="shared" si="0"/>
        <v>-1</v>
      </c>
      <c r="G31" s="99">
        <v>0</v>
      </c>
      <c r="J31" s="178"/>
    </row>
    <row r="32" spans="1:10" ht="15" x14ac:dyDescent="0.25">
      <c r="A32" s="97">
        <v>27</v>
      </c>
      <c r="B32" s="98">
        <v>51000</v>
      </c>
      <c r="C32" s="98">
        <f t="shared" si="1"/>
        <v>-51000</v>
      </c>
      <c r="D32" s="98">
        <f t="shared" si="2"/>
        <v>0</v>
      </c>
      <c r="E32" s="98">
        <f t="shared" si="3"/>
        <v>-51000</v>
      </c>
      <c r="F32" s="455">
        <f t="shared" si="0"/>
        <v>-1</v>
      </c>
      <c r="G32" s="99">
        <v>0</v>
      </c>
      <c r="J32" s="178"/>
    </row>
    <row r="33" spans="1:10" ht="15" x14ac:dyDescent="0.25">
      <c r="A33" s="97">
        <v>28</v>
      </c>
      <c r="B33" s="98">
        <v>51000</v>
      </c>
      <c r="C33" s="98">
        <f t="shared" si="1"/>
        <v>-51000</v>
      </c>
      <c r="D33" s="98">
        <f t="shared" si="2"/>
        <v>0</v>
      </c>
      <c r="E33" s="98">
        <f t="shared" si="3"/>
        <v>-51000</v>
      </c>
      <c r="F33" s="455">
        <f t="shared" si="0"/>
        <v>-1</v>
      </c>
      <c r="G33" s="99">
        <v>0</v>
      </c>
      <c r="J33" s="178"/>
    </row>
    <row r="34" spans="1:10" ht="15" x14ac:dyDescent="0.25">
      <c r="A34" s="97">
        <v>29</v>
      </c>
      <c r="B34" s="98">
        <v>51000</v>
      </c>
      <c r="C34" s="98">
        <f t="shared" si="1"/>
        <v>-51000</v>
      </c>
      <c r="D34" s="98">
        <f t="shared" si="2"/>
        <v>0</v>
      </c>
      <c r="E34" s="98">
        <f t="shared" si="3"/>
        <v>-51000</v>
      </c>
      <c r="F34" s="455">
        <f t="shared" si="0"/>
        <v>-1</v>
      </c>
      <c r="G34" s="99">
        <v>0</v>
      </c>
      <c r="J34" s="178"/>
    </row>
    <row r="35" spans="1:10" ht="15" x14ac:dyDescent="0.25">
      <c r="A35" s="97">
        <v>30</v>
      </c>
      <c r="B35" s="98">
        <v>51000</v>
      </c>
      <c r="C35" s="98">
        <f t="shared" si="1"/>
        <v>-51000</v>
      </c>
      <c r="D35" s="98">
        <f t="shared" si="2"/>
        <v>0</v>
      </c>
      <c r="E35" s="98">
        <f t="shared" si="3"/>
        <v>-51000</v>
      </c>
      <c r="F35" s="455">
        <f t="shared" si="0"/>
        <v>-1</v>
      </c>
      <c r="G35" s="99">
        <v>0</v>
      </c>
      <c r="J35" s="178"/>
    </row>
    <row r="36" spans="1:10" ht="15" x14ac:dyDescent="0.25">
      <c r="A36" s="97">
        <v>31</v>
      </c>
      <c r="B36" s="98">
        <v>51000</v>
      </c>
      <c r="C36" s="98">
        <f t="shared" si="1"/>
        <v>-51000</v>
      </c>
      <c r="D36" s="98">
        <f t="shared" si="2"/>
        <v>0</v>
      </c>
      <c r="E36" s="98">
        <f t="shared" si="3"/>
        <v>-51000</v>
      </c>
      <c r="F36" s="455">
        <f t="shared" si="0"/>
        <v>-1</v>
      </c>
      <c r="G36" s="99">
        <v>0</v>
      </c>
      <c r="J36" s="178"/>
    </row>
    <row r="37" spans="1:10" ht="15" x14ac:dyDescent="0.25">
      <c r="A37" s="97">
        <v>32</v>
      </c>
      <c r="B37" s="98">
        <v>51000</v>
      </c>
      <c r="C37" s="98">
        <f t="shared" si="1"/>
        <v>-51000</v>
      </c>
      <c r="D37" s="98">
        <f t="shared" si="2"/>
        <v>0</v>
      </c>
      <c r="E37" s="98">
        <f t="shared" si="3"/>
        <v>-51000</v>
      </c>
      <c r="F37" s="455">
        <f t="shared" si="0"/>
        <v>-1</v>
      </c>
      <c r="G37" s="99">
        <v>0</v>
      </c>
      <c r="J37" s="178"/>
    </row>
    <row r="38" spans="1:10" ht="15" x14ac:dyDescent="0.25">
      <c r="A38" s="97">
        <v>33</v>
      </c>
      <c r="B38" s="98">
        <v>51000</v>
      </c>
      <c r="C38" s="98">
        <f t="shared" si="1"/>
        <v>-51000</v>
      </c>
      <c r="D38" s="98">
        <f t="shared" si="2"/>
        <v>0</v>
      </c>
      <c r="E38" s="98">
        <f t="shared" si="3"/>
        <v>-51000</v>
      </c>
      <c r="F38" s="455">
        <f t="shared" si="0"/>
        <v>-1</v>
      </c>
      <c r="G38" s="99">
        <v>0</v>
      </c>
      <c r="J38" s="178"/>
    </row>
    <row r="39" spans="1:10" ht="15" x14ac:dyDescent="0.25">
      <c r="A39" s="97">
        <v>34</v>
      </c>
      <c r="B39" s="98">
        <v>51000</v>
      </c>
      <c r="C39" s="98">
        <f t="shared" si="1"/>
        <v>-51000</v>
      </c>
      <c r="D39" s="98">
        <f t="shared" si="2"/>
        <v>0</v>
      </c>
      <c r="E39" s="98">
        <f t="shared" si="3"/>
        <v>-51000</v>
      </c>
      <c r="F39" s="455">
        <f t="shared" si="0"/>
        <v>-1</v>
      </c>
      <c r="G39" s="99">
        <v>0</v>
      </c>
      <c r="J39" s="178"/>
    </row>
    <row r="40" spans="1:10" ht="15" x14ac:dyDescent="0.25">
      <c r="A40" s="97">
        <v>35</v>
      </c>
      <c r="B40" s="98">
        <v>51000</v>
      </c>
      <c r="C40" s="98">
        <f t="shared" si="1"/>
        <v>-51000</v>
      </c>
      <c r="D40" s="98">
        <f t="shared" si="2"/>
        <v>0</v>
      </c>
      <c r="E40" s="98">
        <f t="shared" si="3"/>
        <v>-51000</v>
      </c>
      <c r="F40" s="455">
        <f t="shared" si="0"/>
        <v>-1</v>
      </c>
      <c r="G40" s="99">
        <v>0</v>
      </c>
      <c r="J40" s="178"/>
    </row>
    <row r="41" spans="1:10" ht="15" x14ac:dyDescent="0.25">
      <c r="A41" s="97">
        <v>36</v>
      </c>
      <c r="B41" s="98">
        <v>51000</v>
      </c>
      <c r="C41" s="98">
        <f t="shared" si="1"/>
        <v>-51000</v>
      </c>
      <c r="D41" s="98">
        <f t="shared" si="2"/>
        <v>0</v>
      </c>
      <c r="E41" s="98">
        <f t="shared" si="3"/>
        <v>-51000</v>
      </c>
      <c r="F41" s="455">
        <f>E41/B40</f>
        <v>-1</v>
      </c>
      <c r="G41" s="99">
        <v>0</v>
      </c>
      <c r="J41" s="178"/>
    </row>
    <row r="42" spans="1:10" ht="15" x14ac:dyDescent="0.25">
      <c r="A42" s="100">
        <v>37</v>
      </c>
      <c r="B42" s="101">
        <v>51000</v>
      </c>
      <c r="C42" s="101">
        <f>D42-B42</f>
        <v>-51000</v>
      </c>
      <c r="D42" s="101">
        <f>J42</f>
        <v>0</v>
      </c>
      <c r="E42" s="101">
        <f t="shared" si="3"/>
        <v>-51000</v>
      </c>
      <c r="F42" s="456">
        <f t="shared" si="0"/>
        <v>-1</v>
      </c>
      <c r="G42" s="102">
        <v>0</v>
      </c>
      <c r="J42" s="179"/>
    </row>
    <row r="45" spans="1:10" x14ac:dyDescent="0.2">
      <c r="A45" s="40"/>
    </row>
    <row r="46" spans="1:10" x14ac:dyDescent="0.2">
      <c r="A46" s="40"/>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2.75" x14ac:dyDescent="0.2"/>
  <cols>
    <col min="1" max="1" width="5.5703125" style="93" customWidth="1"/>
    <col min="2" max="2" width="12" customWidth="1"/>
    <col min="3" max="3" width="13.140625" customWidth="1"/>
    <col min="4" max="5" width="9.5703125" customWidth="1"/>
    <col min="6" max="6" width="11.140625" customWidth="1"/>
    <col min="7" max="7" width="10" customWidth="1"/>
  </cols>
  <sheetData>
    <row r="1" spans="1:7" x14ac:dyDescent="0.2">
      <c r="A1" s="78" t="s">
        <v>300</v>
      </c>
    </row>
    <row r="2" spans="1:7" x14ac:dyDescent="0.2">
      <c r="A2" s="78" t="s">
        <v>287</v>
      </c>
    </row>
    <row r="3" spans="1:7" x14ac:dyDescent="0.2">
      <c r="A3" s="78"/>
    </row>
    <row r="4" spans="1:7" s="92" customFormat="1" ht="72" customHeight="1" x14ac:dyDescent="0.25">
      <c r="A4" s="94" t="s">
        <v>110</v>
      </c>
      <c r="B4" s="94" t="s">
        <v>297</v>
      </c>
      <c r="C4" s="94" t="s">
        <v>261</v>
      </c>
      <c r="D4" s="94" t="s">
        <v>298</v>
      </c>
      <c r="E4" s="94" t="s">
        <v>294</v>
      </c>
      <c r="F4" s="94" t="s">
        <v>117</v>
      </c>
    </row>
    <row r="5" spans="1:7" ht="15" x14ac:dyDescent="0.25">
      <c r="A5" s="95">
        <v>0</v>
      </c>
      <c r="B5" s="96">
        <v>35000</v>
      </c>
      <c r="C5" s="96"/>
      <c r="D5" s="96"/>
      <c r="E5" s="96"/>
      <c r="F5" s="115"/>
    </row>
    <row r="6" spans="1:7" ht="15" x14ac:dyDescent="0.25">
      <c r="A6" s="97">
        <v>1</v>
      </c>
      <c r="B6" s="98">
        <v>35750</v>
      </c>
      <c r="C6" s="98"/>
      <c r="D6" s="98"/>
      <c r="E6" s="98">
        <f t="shared" ref="E6:E42" si="0">D6-B5</f>
        <v>-35000</v>
      </c>
      <c r="F6" s="447">
        <f t="shared" ref="F6:F42" si="1">E6/B5</f>
        <v>-1</v>
      </c>
      <c r="G6" s="69"/>
    </row>
    <row r="7" spans="1:7" ht="15" x14ac:dyDescent="0.25">
      <c r="A7" s="97">
        <v>2</v>
      </c>
      <c r="B7" s="98">
        <v>36000</v>
      </c>
      <c r="C7" s="98"/>
      <c r="D7" s="98"/>
      <c r="E7" s="98">
        <f t="shared" si="0"/>
        <v>-35750</v>
      </c>
      <c r="F7" s="447">
        <f t="shared" si="1"/>
        <v>-1</v>
      </c>
      <c r="G7" s="69"/>
    </row>
    <row r="8" spans="1:7" ht="15" x14ac:dyDescent="0.25">
      <c r="A8" s="97">
        <v>3</v>
      </c>
      <c r="B8" s="98">
        <v>36250</v>
      </c>
      <c r="C8" s="98"/>
      <c r="D8" s="98"/>
      <c r="E8" s="98">
        <f t="shared" si="0"/>
        <v>-36000</v>
      </c>
      <c r="F8" s="447">
        <f t="shared" si="1"/>
        <v>-1</v>
      </c>
      <c r="G8" s="69"/>
    </row>
    <row r="9" spans="1:7" ht="15" x14ac:dyDescent="0.25">
      <c r="A9" s="97">
        <v>4</v>
      </c>
      <c r="B9" s="98">
        <v>36750</v>
      </c>
      <c r="C9" s="98"/>
      <c r="D9" s="98"/>
      <c r="E9" s="98">
        <f t="shared" si="0"/>
        <v>-36250</v>
      </c>
      <c r="F9" s="447">
        <f t="shared" si="1"/>
        <v>-1</v>
      </c>
      <c r="G9" s="69"/>
    </row>
    <row r="10" spans="1:7" ht="15" x14ac:dyDescent="0.25">
      <c r="A10" s="97">
        <v>5</v>
      </c>
      <c r="B10" s="98">
        <v>37250</v>
      </c>
      <c r="C10" s="98"/>
      <c r="D10" s="98"/>
      <c r="E10" s="98">
        <f t="shared" si="0"/>
        <v>-36750</v>
      </c>
      <c r="F10" s="447">
        <f t="shared" si="1"/>
        <v>-1</v>
      </c>
      <c r="G10" s="69"/>
    </row>
    <row r="11" spans="1:7" ht="15" x14ac:dyDescent="0.25">
      <c r="A11" s="97">
        <v>6</v>
      </c>
      <c r="B11" s="98">
        <v>38000</v>
      </c>
      <c r="C11" s="98"/>
      <c r="D11" s="98"/>
      <c r="E11" s="98">
        <f t="shared" si="0"/>
        <v>-37250</v>
      </c>
      <c r="F11" s="447">
        <f t="shared" si="1"/>
        <v>-1</v>
      </c>
      <c r="G11" s="69"/>
    </row>
    <row r="12" spans="1:7" ht="15" x14ac:dyDescent="0.25">
      <c r="A12" s="97">
        <v>7</v>
      </c>
      <c r="B12" s="98">
        <v>38500</v>
      </c>
      <c r="C12" s="98"/>
      <c r="D12" s="98"/>
      <c r="E12" s="98">
        <f t="shared" si="0"/>
        <v>-38000</v>
      </c>
      <c r="F12" s="447">
        <f t="shared" si="1"/>
        <v>-1</v>
      </c>
      <c r="G12" s="69"/>
    </row>
    <row r="13" spans="1:7" ht="15" x14ac:dyDescent="0.25">
      <c r="A13" s="97">
        <v>8</v>
      </c>
      <c r="B13" s="98">
        <v>39000</v>
      </c>
      <c r="C13" s="98"/>
      <c r="D13" s="98"/>
      <c r="E13" s="98">
        <f t="shared" si="0"/>
        <v>-38500</v>
      </c>
      <c r="F13" s="447">
        <f t="shared" si="1"/>
        <v>-1</v>
      </c>
      <c r="G13" s="69"/>
    </row>
    <row r="14" spans="1:7" ht="15" x14ac:dyDescent="0.25">
      <c r="A14" s="97">
        <v>9</v>
      </c>
      <c r="B14" s="98">
        <v>39500</v>
      </c>
      <c r="C14" s="98"/>
      <c r="D14" s="98"/>
      <c r="E14" s="98">
        <f t="shared" si="0"/>
        <v>-39000</v>
      </c>
      <c r="F14" s="447">
        <f t="shared" si="1"/>
        <v>-1</v>
      </c>
      <c r="G14" s="69"/>
    </row>
    <row r="15" spans="1:7" ht="15" x14ac:dyDescent="0.25">
      <c r="A15" s="97">
        <v>10</v>
      </c>
      <c r="B15" s="98">
        <v>40250</v>
      </c>
      <c r="C15" s="98"/>
      <c r="D15" s="98"/>
      <c r="E15" s="98">
        <f t="shared" si="0"/>
        <v>-39500</v>
      </c>
      <c r="F15" s="447">
        <f t="shared" si="1"/>
        <v>-1</v>
      </c>
      <c r="G15" s="69"/>
    </row>
    <row r="16" spans="1:7" ht="15" x14ac:dyDescent="0.25">
      <c r="A16" s="97">
        <v>11</v>
      </c>
      <c r="B16" s="98">
        <v>41000</v>
      </c>
      <c r="C16" s="98"/>
      <c r="D16" s="98"/>
      <c r="E16" s="98">
        <f t="shared" si="0"/>
        <v>-40250</v>
      </c>
      <c r="F16" s="447">
        <f t="shared" si="1"/>
        <v>-1</v>
      </c>
      <c r="G16" s="69"/>
    </row>
    <row r="17" spans="1:7" ht="15" x14ac:dyDescent="0.25">
      <c r="A17" s="97">
        <v>12</v>
      </c>
      <c r="B17" s="98">
        <v>41750</v>
      </c>
      <c r="C17" s="98"/>
      <c r="D17" s="98"/>
      <c r="E17" s="98">
        <f t="shared" si="0"/>
        <v>-41000</v>
      </c>
      <c r="F17" s="447">
        <f t="shared" si="1"/>
        <v>-1</v>
      </c>
      <c r="G17" s="69"/>
    </row>
    <row r="18" spans="1:7" ht="15" x14ac:dyDescent="0.25">
      <c r="A18" s="97">
        <v>13</v>
      </c>
      <c r="B18" s="98">
        <v>42500</v>
      </c>
      <c r="C18" s="98"/>
      <c r="D18" s="98"/>
      <c r="E18" s="98">
        <f t="shared" si="0"/>
        <v>-41750</v>
      </c>
      <c r="F18" s="447">
        <f t="shared" si="1"/>
        <v>-1</v>
      </c>
      <c r="G18" s="69"/>
    </row>
    <row r="19" spans="1:7" ht="15" x14ac:dyDescent="0.25">
      <c r="A19" s="97">
        <v>14</v>
      </c>
      <c r="B19" s="98">
        <v>43250</v>
      </c>
      <c r="C19" s="98"/>
      <c r="D19" s="98"/>
      <c r="E19" s="98">
        <f t="shared" si="0"/>
        <v>-42500</v>
      </c>
      <c r="F19" s="447">
        <f t="shared" si="1"/>
        <v>-1</v>
      </c>
      <c r="G19" s="69"/>
    </row>
    <row r="20" spans="1:7" ht="15" x14ac:dyDescent="0.25">
      <c r="A20" s="97">
        <v>15</v>
      </c>
      <c r="B20" s="98">
        <v>45250</v>
      </c>
      <c r="C20" s="98"/>
      <c r="D20" s="98"/>
      <c r="E20" s="98">
        <f t="shared" si="0"/>
        <v>-43250</v>
      </c>
      <c r="F20" s="447">
        <f t="shared" si="1"/>
        <v>-1</v>
      </c>
      <c r="G20" s="69"/>
    </row>
    <row r="21" spans="1:7" ht="15" x14ac:dyDescent="0.25">
      <c r="A21" s="97">
        <v>16</v>
      </c>
      <c r="B21" s="98">
        <v>45250</v>
      </c>
      <c r="C21" s="98"/>
      <c r="D21" s="98"/>
      <c r="E21" s="98">
        <f t="shared" si="0"/>
        <v>-45250</v>
      </c>
      <c r="F21" s="447">
        <f t="shared" si="1"/>
        <v>-1</v>
      </c>
      <c r="G21" s="69"/>
    </row>
    <row r="22" spans="1:7" ht="15" x14ac:dyDescent="0.25">
      <c r="A22" s="97">
        <v>17</v>
      </c>
      <c r="B22" s="98">
        <v>45250</v>
      </c>
      <c r="C22" s="98"/>
      <c r="D22" s="98"/>
      <c r="E22" s="98">
        <f t="shared" si="0"/>
        <v>-45250</v>
      </c>
      <c r="F22" s="447">
        <f t="shared" si="1"/>
        <v>-1</v>
      </c>
      <c r="G22" s="69"/>
    </row>
    <row r="23" spans="1:7" ht="15" x14ac:dyDescent="0.25">
      <c r="A23" s="97">
        <v>18</v>
      </c>
      <c r="B23" s="98">
        <v>45250</v>
      </c>
      <c r="C23" s="98"/>
      <c r="D23" s="98"/>
      <c r="E23" s="98">
        <f t="shared" si="0"/>
        <v>-45250</v>
      </c>
      <c r="F23" s="447">
        <f t="shared" si="1"/>
        <v>-1</v>
      </c>
      <c r="G23" s="69"/>
    </row>
    <row r="24" spans="1:7" ht="15" x14ac:dyDescent="0.25">
      <c r="A24" s="97">
        <v>19</v>
      </c>
      <c r="B24" s="98">
        <v>45250</v>
      </c>
      <c r="C24" s="98"/>
      <c r="D24" s="98"/>
      <c r="E24" s="98">
        <f t="shared" si="0"/>
        <v>-45250</v>
      </c>
      <c r="F24" s="447">
        <f t="shared" si="1"/>
        <v>-1</v>
      </c>
      <c r="G24" s="69"/>
    </row>
    <row r="25" spans="1:7" ht="15" x14ac:dyDescent="0.25">
      <c r="A25" s="97">
        <v>20</v>
      </c>
      <c r="B25" s="98">
        <v>48000</v>
      </c>
      <c r="C25" s="98"/>
      <c r="D25" s="98"/>
      <c r="E25" s="98">
        <f t="shared" si="0"/>
        <v>-45250</v>
      </c>
      <c r="F25" s="447">
        <f t="shared" si="1"/>
        <v>-1</v>
      </c>
      <c r="G25" s="69"/>
    </row>
    <row r="26" spans="1:7" ht="15" x14ac:dyDescent="0.25">
      <c r="A26" s="97">
        <v>21</v>
      </c>
      <c r="B26" s="98">
        <v>48000</v>
      </c>
      <c r="C26" s="98"/>
      <c r="D26" s="98"/>
      <c r="E26" s="98">
        <f t="shared" si="0"/>
        <v>-48000</v>
      </c>
      <c r="F26" s="447">
        <f t="shared" si="1"/>
        <v>-1</v>
      </c>
      <c r="G26" s="69"/>
    </row>
    <row r="27" spans="1:7" ht="15" x14ac:dyDescent="0.25">
      <c r="A27" s="97">
        <v>22</v>
      </c>
      <c r="B27" s="98">
        <v>48000</v>
      </c>
      <c r="C27" s="98"/>
      <c r="D27" s="98"/>
      <c r="E27" s="98">
        <f t="shared" si="0"/>
        <v>-48000</v>
      </c>
      <c r="F27" s="447">
        <f t="shared" si="1"/>
        <v>-1</v>
      </c>
      <c r="G27" s="69"/>
    </row>
    <row r="28" spans="1:7" ht="15" x14ac:dyDescent="0.25">
      <c r="A28" s="97">
        <v>23</v>
      </c>
      <c r="B28" s="98">
        <v>48000</v>
      </c>
      <c r="C28" s="98"/>
      <c r="D28" s="98"/>
      <c r="E28" s="98">
        <f t="shared" si="0"/>
        <v>-48000</v>
      </c>
      <c r="F28" s="447">
        <f t="shared" si="1"/>
        <v>-1</v>
      </c>
      <c r="G28" s="69"/>
    </row>
    <row r="29" spans="1:7" ht="15" x14ac:dyDescent="0.25">
      <c r="A29" s="97">
        <v>24</v>
      </c>
      <c r="B29" s="98">
        <v>48000</v>
      </c>
      <c r="C29" s="98"/>
      <c r="D29" s="98"/>
      <c r="E29" s="98">
        <f t="shared" si="0"/>
        <v>-48000</v>
      </c>
      <c r="F29" s="447">
        <f t="shared" si="1"/>
        <v>-1</v>
      </c>
      <c r="G29" s="69"/>
    </row>
    <row r="30" spans="1:7" ht="15" x14ac:dyDescent="0.25">
      <c r="A30" s="97">
        <v>25</v>
      </c>
      <c r="B30" s="98">
        <v>51000</v>
      </c>
      <c r="C30" s="98">
        <v>0</v>
      </c>
      <c r="D30" s="98"/>
      <c r="E30" s="98">
        <f t="shared" si="0"/>
        <v>-48000</v>
      </c>
      <c r="F30" s="447">
        <f t="shared" si="1"/>
        <v>-1</v>
      </c>
      <c r="G30" s="69"/>
    </row>
    <row r="31" spans="1:7" ht="15" x14ac:dyDescent="0.25">
      <c r="A31" s="97">
        <v>26</v>
      </c>
      <c r="B31" s="98">
        <v>51000</v>
      </c>
      <c r="C31" s="98">
        <v>0</v>
      </c>
      <c r="D31" s="98"/>
      <c r="E31" s="98">
        <f t="shared" si="0"/>
        <v>-51000</v>
      </c>
      <c r="F31" s="447">
        <f t="shared" si="1"/>
        <v>-1</v>
      </c>
      <c r="G31" s="69"/>
    </row>
    <row r="32" spans="1:7" ht="15" x14ac:dyDescent="0.25">
      <c r="A32" s="97">
        <v>27</v>
      </c>
      <c r="B32" s="98">
        <v>51000</v>
      </c>
      <c r="C32" s="98">
        <v>0</v>
      </c>
      <c r="D32" s="98"/>
      <c r="E32" s="98">
        <f t="shared" si="0"/>
        <v>-51000</v>
      </c>
      <c r="F32" s="447">
        <f t="shared" si="1"/>
        <v>-1</v>
      </c>
      <c r="G32" s="69"/>
    </row>
    <row r="33" spans="1:7" ht="15" x14ac:dyDescent="0.25">
      <c r="A33" s="97">
        <v>28</v>
      </c>
      <c r="B33" s="98">
        <v>51000</v>
      </c>
      <c r="C33" s="98">
        <v>0</v>
      </c>
      <c r="D33" s="98"/>
      <c r="E33" s="98">
        <f t="shared" si="0"/>
        <v>-51000</v>
      </c>
      <c r="F33" s="447">
        <f t="shared" si="1"/>
        <v>-1</v>
      </c>
      <c r="G33" s="69"/>
    </row>
    <row r="34" spans="1:7" ht="15" x14ac:dyDescent="0.25">
      <c r="A34" s="97">
        <v>29</v>
      </c>
      <c r="B34" s="98">
        <v>51000</v>
      </c>
      <c r="C34" s="98">
        <v>0</v>
      </c>
      <c r="D34" s="98"/>
      <c r="E34" s="98">
        <f t="shared" si="0"/>
        <v>-51000</v>
      </c>
      <c r="F34" s="447">
        <f t="shared" si="1"/>
        <v>-1</v>
      </c>
      <c r="G34" s="69"/>
    </row>
    <row r="35" spans="1:7" ht="15" x14ac:dyDescent="0.25">
      <c r="A35" s="97">
        <v>30</v>
      </c>
      <c r="B35" s="98">
        <v>51000</v>
      </c>
      <c r="C35" s="98">
        <v>0</v>
      </c>
      <c r="D35" s="98"/>
      <c r="E35" s="98">
        <f t="shared" si="0"/>
        <v>-51000</v>
      </c>
      <c r="F35" s="447">
        <f t="shared" si="1"/>
        <v>-1</v>
      </c>
      <c r="G35" s="69"/>
    </row>
    <row r="36" spans="1:7" ht="15" x14ac:dyDescent="0.25">
      <c r="A36" s="97">
        <v>31</v>
      </c>
      <c r="B36" s="98">
        <v>51000</v>
      </c>
      <c r="C36" s="98">
        <v>0</v>
      </c>
      <c r="D36" s="98"/>
      <c r="E36" s="98">
        <f t="shared" si="0"/>
        <v>-51000</v>
      </c>
      <c r="F36" s="447">
        <f t="shared" si="1"/>
        <v>-1</v>
      </c>
      <c r="G36" s="69"/>
    </row>
    <row r="37" spans="1:7" ht="15" x14ac:dyDescent="0.25">
      <c r="A37" s="97">
        <v>32</v>
      </c>
      <c r="B37" s="98">
        <v>51000</v>
      </c>
      <c r="C37" s="98">
        <v>0</v>
      </c>
      <c r="D37" s="98"/>
      <c r="E37" s="98">
        <f t="shared" si="0"/>
        <v>-51000</v>
      </c>
      <c r="F37" s="447">
        <f t="shared" si="1"/>
        <v>-1</v>
      </c>
      <c r="G37" s="69"/>
    </row>
    <row r="38" spans="1:7" ht="15" x14ac:dyDescent="0.25">
      <c r="A38" s="97">
        <v>33</v>
      </c>
      <c r="B38" s="98">
        <v>51000</v>
      </c>
      <c r="C38" s="98">
        <v>0</v>
      </c>
      <c r="D38" s="98"/>
      <c r="E38" s="98">
        <f t="shared" si="0"/>
        <v>-51000</v>
      </c>
      <c r="F38" s="447">
        <f t="shared" si="1"/>
        <v>-1</v>
      </c>
      <c r="G38" s="69"/>
    </row>
    <row r="39" spans="1:7" ht="15" x14ac:dyDescent="0.25">
      <c r="A39" s="97">
        <v>34</v>
      </c>
      <c r="B39" s="98">
        <v>51000</v>
      </c>
      <c r="C39" s="98">
        <v>0</v>
      </c>
      <c r="D39" s="98"/>
      <c r="E39" s="98">
        <f t="shared" si="0"/>
        <v>-51000</v>
      </c>
      <c r="F39" s="447">
        <f t="shared" si="1"/>
        <v>-1</v>
      </c>
      <c r="G39" s="69"/>
    </row>
    <row r="40" spans="1:7" ht="15" x14ac:dyDescent="0.25">
      <c r="A40" s="97">
        <v>35</v>
      </c>
      <c r="B40" s="98">
        <v>51000</v>
      </c>
      <c r="C40" s="98">
        <v>0</v>
      </c>
      <c r="D40" s="98"/>
      <c r="E40" s="98">
        <f t="shared" si="0"/>
        <v>-51000</v>
      </c>
      <c r="F40" s="447">
        <f t="shared" si="1"/>
        <v>-1</v>
      </c>
      <c r="G40" s="69"/>
    </row>
    <row r="41" spans="1:7" ht="15" x14ac:dyDescent="0.25">
      <c r="A41" s="97">
        <v>36</v>
      </c>
      <c r="B41" s="98">
        <v>51000</v>
      </c>
      <c r="C41" s="98">
        <v>0</v>
      </c>
      <c r="D41" s="98"/>
      <c r="E41" s="98">
        <f t="shared" si="0"/>
        <v>-51000</v>
      </c>
      <c r="F41" s="447">
        <f t="shared" si="1"/>
        <v>-1</v>
      </c>
      <c r="G41" s="69"/>
    </row>
    <row r="42" spans="1:7" ht="15" x14ac:dyDescent="0.25">
      <c r="A42" s="100">
        <v>37</v>
      </c>
      <c r="B42" s="101">
        <v>51000</v>
      </c>
      <c r="C42" s="101">
        <v>0</v>
      </c>
      <c r="D42" s="101"/>
      <c r="E42" s="101">
        <f t="shared" si="0"/>
        <v>-51000</v>
      </c>
      <c r="F42" s="448">
        <f t="shared" si="1"/>
        <v>-1</v>
      </c>
      <c r="G42" s="69"/>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2023</vt:lpstr>
      <vt:lpstr>Sal summary</vt:lpstr>
      <vt:lpstr>Tchr_ASchedule</vt:lpstr>
      <vt:lpstr>SBASalary</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'2023'!Print_Titles</vt:lpstr>
      <vt:lpstr>ESSERIII!Print_Titles</vt:lpstr>
    </vt:vector>
  </TitlesOfParts>
  <Manager/>
  <Company>DPI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sharris</dc:creator>
  <cp:keywords/>
  <dc:description/>
  <cp:lastModifiedBy>Nicola Lefler</cp:lastModifiedBy>
  <cp:revision/>
  <cp:lastPrinted>2023-03-31T13:24:59Z</cp:lastPrinted>
  <dcterms:created xsi:type="dcterms:W3CDTF">2012-05-10T17:30:33Z</dcterms:created>
  <dcterms:modified xsi:type="dcterms:W3CDTF">2023-04-13T19:16:16Z</dcterms:modified>
  <cp:category/>
  <cp:contentStatus/>
</cp:coreProperties>
</file>