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WEBDEVL\Nicola\fbs\html\docs\fbs\budget\"/>
    </mc:Choice>
  </mc:AlternateContent>
  <bookViews>
    <workbookView xWindow="0" yWindow="0" windowWidth="18420" windowHeight="9795" tabRatio="715"/>
  </bookViews>
  <sheets>
    <sheet name="2018" sheetId="21" r:id="rId1"/>
    <sheet name="ScheduleComparison" sheetId="12" state="hidden" r:id="rId2"/>
    <sheet name="House Salary" sheetId="10" state="hidden" r:id="rId3"/>
    <sheet name="Governors Proposal" sheetId="9" state="hidden" r:id="rId4"/>
  </sheets>
  <definedNames>
    <definedName name="_xlnm.Print_Area" localSheetId="0">'2018'!$A$1:$N$125</definedName>
    <definedName name="_xlnm.Print_Titles" localSheetId="0">'2018'!$3:$5</definedName>
  </definedNames>
  <calcPr calcId="171027"/>
</workbook>
</file>

<file path=xl/calcChain.xml><?xml version="1.0" encoding="utf-8"?>
<calcChain xmlns="http://schemas.openxmlformats.org/spreadsheetml/2006/main">
  <c r="G104" i="21" l="1"/>
  <c r="I104" i="21"/>
  <c r="K104" i="21"/>
  <c r="L94" i="21"/>
  <c r="L93" i="21"/>
  <c r="L92" i="21"/>
  <c r="L95" i="21" s="1"/>
  <c r="L91" i="21"/>
  <c r="F86" i="21"/>
  <c r="L100" i="21"/>
  <c r="L99" i="21"/>
  <c r="L98" i="21"/>
  <c r="L75" i="21"/>
  <c r="L71" i="21"/>
  <c r="L72" i="21"/>
  <c r="L73" i="21"/>
  <c r="L74" i="21"/>
  <c r="L70" i="21"/>
  <c r="J67" i="21"/>
  <c r="F67" i="21"/>
  <c r="C67" i="21"/>
  <c r="L62" i="21"/>
  <c r="L63" i="21"/>
  <c r="L64" i="21"/>
  <c r="L65" i="21"/>
  <c r="L54" i="21"/>
  <c r="L55" i="21"/>
  <c r="L56" i="21"/>
  <c r="L57" i="21"/>
  <c r="L58" i="21"/>
  <c r="L59" i="21"/>
  <c r="L60" i="21"/>
  <c r="L61" i="21"/>
  <c r="L45" i="21"/>
  <c r="L46" i="21"/>
  <c r="L47" i="21"/>
  <c r="L48" i="21"/>
  <c r="L49" i="21"/>
  <c r="L50" i="21"/>
  <c r="L51" i="21"/>
  <c r="L52" i="21"/>
  <c r="L53" i="21"/>
  <c r="L44" i="21"/>
  <c r="L32" i="21"/>
  <c r="L33" i="21"/>
  <c r="L34" i="21"/>
  <c r="L35" i="21"/>
  <c r="L36" i="21"/>
  <c r="L37" i="21"/>
  <c r="L31" i="21"/>
  <c r="L29" i="21"/>
  <c r="L11" i="21"/>
  <c r="L10" i="21"/>
  <c r="L9" i="21"/>
  <c r="J30" i="21"/>
  <c r="J28" i="21"/>
  <c r="J27" i="21"/>
  <c r="J25" i="21"/>
  <c r="J26" i="21"/>
  <c r="J24" i="21"/>
  <c r="J21" i="21"/>
  <c r="J22" i="21"/>
  <c r="J23" i="21"/>
  <c r="J20" i="21"/>
  <c r="J19" i="21"/>
  <c r="L40" i="21" l="1"/>
  <c r="L78" i="21" s="1"/>
  <c r="L67" i="21"/>
  <c r="L76" i="21"/>
  <c r="J40" i="21"/>
  <c r="J78" i="21" s="1"/>
  <c r="L102" i="21"/>
  <c r="L104" i="21" l="1"/>
  <c r="H84" i="21" l="1"/>
  <c r="H95" i="21" l="1"/>
  <c r="J84" i="21"/>
  <c r="J95" i="21" s="1"/>
  <c r="J104" i="21" s="1"/>
  <c r="F89" i="21"/>
  <c r="F88" i="21"/>
  <c r="F87" i="21"/>
  <c r="F83" i="21"/>
  <c r="F82" i="21"/>
  <c r="F81" i="21"/>
  <c r="H18" i="21"/>
  <c r="H40" i="21" s="1"/>
  <c r="H78" i="21" s="1"/>
  <c r="H104" i="21" l="1"/>
  <c r="F95" i="21"/>
  <c r="F17" i="21"/>
  <c r="F16" i="21"/>
  <c r="F40" i="21" s="1"/>
  <c r="F78" i="21" l="1"/>
  <c r="F104" i="21" s="1"/>
  <c r="H43" i="12" l="1"/>
  <c r="I43" i="12" s="1"/>
  <c r="H8" i="12"/>
  <c r="I8" i="12" s="1"/>
  <c r="H9" i="12"/>
  <c r="I9" i="12" s="1"/>
  <c r="H10" i="12"/>
  <c r="I10" i="12" s="1"/>
  <c r="H11" i="12"/>
  <c r="I11" i="12" s="1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J40" i="12" s="1"/>
  <c r="H41" i="12"/>
  <c r="I41" i="12" s="1"/>
  <c r="H42" i="12"/>
  <c r="I42" i="12" s="1"/>
  <c r="H7" i="12"/>
  <c r="I7" i="12" s="1"/>
  <c r="H6" i="12"/>
  <c r="L43" i="12" l="1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7" i="12"/>
  <c r="L6" i="12"/>
  <c r="C40" i="10"/>
  <c r="C25" i="10"/>
  <c r="C26" i="10"/>
  <c r="C32" i="10"/>
  <c r="C33" i="10"/>
  <c r="C9" i="10"/>
  <c r="C11" i="10"/>
  <c r="C12" i="10"/>
  <c r="C16" i="10"/>
  <c r="C17" i="10"/>
  <c r="C24" i="10"/>
  <c r="C6" i="10"/>
  <c r="C5" i="10"/>
  <c r="D42" i="10"/>
  <c r="C42" i="10" s="1"/>
  <c r="D7" i="10"/>
  <c r="C7" i="10" s="1"/>
  <c r="D8" i="10"/>
  <c r="C8" i="10" s="1"/>
  <c r="D9" i="10"/>
  <c r="D10" i="10"/>
  <c r="C10" i="10" s="1"/>
  <c r="D11" i="10"/>
  <c r="D12" i="10"/>
  <c r="D13" i="10"/>
  <c r="C13" i="10" s="1"/>
  <c r="D14" i="10"/>
  <c r="C14" i="10" s="1"/>
  <c r="D15" i="10"/>
  <c r="C15" i="10" s="1"/>
  <c r="D16" i="10"/>
  <c r="D17" i="10"/>
  <c r="D18" i="10"/>
  <c r="C18" i="10" s="1"/>
  <c r="D19" i="10"/>
  <c r="C19" i="10" s="1"/>
  <c r="D20" i="10"/>
  <c r="C20" i="10" s="1"/>
  <c r="D21" i="10"/>
  <c r="C21" i="10" s="1"/>
  <c r="D22" i="10"/>
  <c r="C22" i="10" s="1"/>
  <c r="D23" i="10"/>
  <c r="C23" i="10" s="1"/>
  <c r="D24" i="10"/>
  <c r="D25" i="10"/>
  <c r="D26" i="10"/>
  <c r="D27" i="10"/>
  <c r="C27" i="10" s="1"/>
  <c r="D28" i="10"/>
  <c r="C28" i="10" s="1"/>
  <c r="D29" i="10"/>
  <c r="C29" i="10" s="1"/>
  <c r="D30" i="10"/>
  <c r="C30" i="10" s="1"/>
  <c r="D31" i="10"/>
  <c r="C31" i="10" s="1"/>
  <c r="D32" i="10"/>
  <c r="D33" i="10"/>
  <c r="D34" i="10"/>
  <c r="C34" i="10" s="1"/>
  <c r="D35" i="10"/>
  <c r="C35" i="10" s="1"/>
  <c r="D36" i="10"/>
  <c r="C36" i="10" s="1"/>
  <c r="D37" i="10"/>
  <c r="C37" i="10" s="1"/>
  <c r="D38" i="10"/>
  <c r="C38" i="10" s="1"/>
  <c r="D39" i="10"/>
  <c r="C39" i="10" s="1"/>
  <c r="D40" i="10"/>
  <c r="D41" i="10"/>
  <c r="C41" i="10" s="1"/>
  <c r="D6" i="10"/>
  <c r="E6" i="10" s="1"/>
  <c r="D5" i="10"/>
  <c r="M8" i="12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1" i="12"/>
  <c r="J42" i="12"/>
  <c r="M7" i="12"/>
  <c r="J7" i="12"/>
  <c r="E7" i="12"/>
  <c r="F7" i="12" s="1"/>
  <c r="E43" i="12" l="1"/>
  <c r="F43" i="12" s="1"/>
  <c r="E42" i="12"/>
  <c r="F42" i="12" s="1"/>
  <c r="E41" i="12"/>
  <c r="F41" i="12" s="1"/>
  <c r="E40" i="12"/>
  <c r="F40" i="12" s="1"/>
  <c r="E39" i="12"/>
  <c r="F39" i="12" s="1"/>
  <c r="E38" i="12"/>
  <c r="F38" i="12" s="1"/>
  <c r="E37" i="12"/>
  <c r="F37" i="12" s="1"/>
  <c r="E36" i="12"/>
  <c r="F36" i="12" s="1"/>
  <c r="E35" i="12"/>
  <c r="F35" i="12" s="1"/>
  <c r="E34" i="12"/>
  <c r="F34" i="12" s="1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42" i="10" l="1"/>
  <c r="F42" i="10" s="1"/>
  <c r="E41" i="10"/>
  <c r="F41" i="10" s="1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6" i="10"/>
  <c r="F16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F6" i="10"/>
  <c r="E15" i="10" l="1"/>
  <c r="F15" i="10" s="1"/>
  <c r="E42" i="9" l="1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</calcChain>
</file>

<file path=xl/sharedStrings.xml><?xml version="1.0" encoding="utf-8"?>
<sst xmlns="http://schemas.openxmlformats.org/spreadsheetml/2006/main" count="276" uniqueCount="134">
  <si>
    <t>Average Daily Membership Adjustment</t>
  </si>
  <si>
    <t>Average Salary Adjustment</t>
  </si>
  <si>
    <t>SPSF Adjustments</t>
  </si>
  <si>
    <t>DPI Adjustments</t>
  </si>
  <si>
    <t>Education Support Organizations</t>
  </si>
  <si>
    <t>ESO Adjustments</t>
  </si>
  <si>
    <t>Total Expansion/Reduction</t>
  </si>
  <si>
    <t>Ending Appropriated Budget</t>
  </si>
  <si>
    <t>R</t>
  </si>
  <si>
    <t>R= Recurring/ NR= Nonrecurring</t>
  </si>
  <si>
    <t>State Public School Fund - Expansion</t>
  </si>
  <si>
    <t>State Public School Fund - Continuation</t>
  </si>
  <si>
    <t>NR</t>
  </si>
  <si>
    <t>Beginning Appropriated Budget (Base)</t>
  </si>
  <si>
    <t>Reserve for Salaries &amp; Benefits</t>
  </si>
  <si>
    <t>Reserves for Salary and Benefit Adjustments</t>
  </si>
  <si>
    <t>Retirement - LEA</t>
  </si>
  <si>
    <t>Retirement DPI</t>
  </si>
  <si>
    <t>Health DPI</t>
  </si>
  <si>
    <t>Health LEA</t>
  </si>
  <si>
    <t xml:space="preserve">Governors Proposed Teacher and Instructional Support Compensation </t>
  </si>
  <si>
    <t>Increase to Salary Schedule</t>
  </si>
  <si>
    <t>Years</t>
  </si>
  <si>
    <t>increase with Step</t>
  </si>
  <si>
    <t>% increase with Step</t>
  </si>
  <si>
    <t xml:space="preserve">    Educators Teachers-salary increase</t>
  </si>
  <si>
    <t>Total Receipts Support</t>
  </si>
  <si>
    <t>Textbook and Digital Materials</t>
  </si>
  <si>
    <t xml:space="preserve">House Proposed Teacher and Instructional Support Compensation </t>
  </si>
  <si>
    <t>DPI Personnel-Sal Increase</t>
  </si>
  <si>
    <t>Central Office</t>
  </si>
  <si>
    <t>2017-18 Proposed Salary Schedule</t>
  </si>
  <si>
    <t>Current</t>
  </si>
  <si>
    <t>Governor Proposal</t>
  </si>
  <si>
    <t>House Proposal</t>
  </si>
  <si>
    <t>Senate Proposal</t>
  </si>
  <si>
    <t>Bonuses:</t>
  </si>
  <si>
    <t>Comparison of Proposed Teacher and Instructional Support Salary Schedules</t>
  </si>
  <si>
    <t>Residential Schools</t>
  </si>
  <si>
    <t xml:space="preserve">updated </t>
  </si>
  <si>
    <t>2017-2018 Current "A" Salary Schedule</t>
  </si>
  <si>
    <t>2018-19 Proposed Salary Schedule</t>
  </si>
  <si>
    <t>2017-18</t>
  </si>
  <si>
    <t>2016-17 Current "A" Salary Schedule</t>
  </si>
  <si>
    <t>2017-18 Proposed Bonus(1)</t>
  </si>
  <si>
    <t>SBE Legal personnel for SB867 (not ratified)</t>
  </si>
  <si>
    <t>Advanced Tchr Compensation Model Pilot</t>
  </si>
  <si>
    <t>Small County Supplemental Funding</t>
  </si>
  <si>
    <t>Legal Fees - Office of Superintendent</t>
  </si>
  <si>
    <t>NCCAT</t>
  </si>
  <si>
    <t>Eliminate filled Research Associate - receipts</t>
  </si>
  <si>
    <t>State Public School Fund F&amp;F receipts</t>
  </si>
  <si>
    <t>NC Education Endowment Fund</t>
  </si>
  <si>
    <t>Transfer Cash Balance in the NC Education Endow Fund</t>
  </si>
  <si>
    <t>Small specialty HS</t>
  </si>
  <si>
    <t>Geographically Isolated Schools 7.19</t>
  </si>
  <si>
    <t>Teacher Assistant Tuition Reimbursement Program 7.20</t>
  </si>
  <si>
    <t>Coding and Mobile Application Grant Program 7.23</t>
  </si>
  <si>
    <t>Department of Public Instruction 7.7</t>
  </si>
  <si>
    <t>Licensure Fee Reimbursement - new teachers 7.28</t>
  </si>
  <si>
    <t xml:space="preserve">    Educators Teachers-HQ Teachers EC/STEM LP sch 8.2</t>
  </si>
  <si>
    <t>Business System Modernization 7.16</t>
  </si>
  <si>
    <t>Eliminate filled Digital Learning Plan Project Coordinator</t>
  </si>
  <si>
    <t>Eliminate filled Dir. External Meetings and Special Projects</t>
  </si>
  <si>
    <t>Lottery - Noninstructional Support</t>
  </si>
  <si>
    <t>Lottery - Transportation</t>
  </si>
  <si>
    <t>Benefits Adjustment</t>
  </si>
  <si>
    <t>Adds 10 Positions for State Superintendent</t>
  </si>
  <si>
    <t>Eliminate 7 vacant positions</t>
  </si>
  <si>
    <t>Eliminate filled Business Technology Analyst</t>
  </si>
  <si>
    <t>Triangle Literacy Council</t>
  </si>
  <si>
    <t>Muddy Sneakers</t>
  </si>
  <si>
    <t>Eastern North Carolina STEM</t>
  </si>
  <si>
    <t>(1)</t>
  </si>
  <si>
    <t>(2)</t>
  </si>
  <si>
    <t>(3)</t>
  </si>
  <si>
    <t>(4)</t>
  </si>
  <si>
    <t>(5)</t>
  </si>
  <si>
    <t>Cooperative Innovative HS 7.22</t>
  </si>
  <si>
    <t>Children with Disabilities 7.1</t>
  </si>
  <si>
    <t>Digital Learning Prof development 7.23K</t>
  </si>
  <si>
    <t>6th &amp; 7th grade CTE Grant Program 7.23F</t>
  </si>
  <si>
    <t>Analysis of Student Work 7.23E</t>
  </si>
  <si>
    <t>Department of Public Instruction Audit 7.23L</t>
  </si>
  <si>
    <t>Reading Improvement Commission 7.26B</t>
  </si>
  <si>
    <t>Future Ready Students CTE 2 positions 7.23H</t>
  </si>
  <si>
    <t xml:space="preserve">    Veteran Teacher Retention Bonus</t>
  </si>
  <si>
    <t>Children with Disabilities Headcount</t>
  </si>
  <si>
    <t>Harnett County Early College</t>
  </si>
  <si>
    <t>Wayne County Stabilization Funds</t>
  </si>
  <si>
    <t>Haywood Community Learning Center</t>
  </si>
  <si>
    <t>Richmond Senior High School</t>
  </si>
  <si>
    <t>Low Wealth</t>
  </si>
  <si>
    <t>Dept. of Public Instruction</t>
  </si>
  <si>
    <t>Education and Workforce Innovation Prog.Transfer .65 pos 7.23G</t>
  </si>
  <si>
    <t>Early Childhood Education - 2 position B-3 Council 7.23I</t>
  </si>
  <si>
    <t>Professional Educator Preparation 2 positions</t>
  </si>
  <si>
    <t>no saving</t>
  </si>
  <si>
    <t>Communities in Schools Cape Fear</t>
  </si>
  <si>
    <t>Hoke Reading Literacy Council</t>
  </si>
  <si>
    <t>Life Changing Experiences Pilot Program</t>
  </si>
  <si>
    <t xml:space="preserve">    Math &amp; Reading Bonus grades 4-8</t>
  </si>
  <si>
    <t xml:space="preserve">   School-Based Administrators-step increase  8.5/8.3 &amp;</t>
  </si>
  <si>
    <t xml:space="preserve">   Non-Certified and Central Office Staff -Sal incr. 8.7</t>
  </si>
  <si>
    <t>State Agency Teachers &amp; SBA -residential schools</t>
  </si>
  <si>
    <t>Items funded by Receipts</t>
  </si>
  <si>
    <t>Notes</t>
  </si>
  <si>
    <t>Administrative funds at the State level</t>
  </si>
  <si>
    <t>SBE  Assoc State School Superintendent</t>
  </si>
  <si>
    <t>State administered program, charter schools and LEAs included.  No direct allotment.</t>
  </si>
  <si>
    <t>(6)</t>
  </si>
  <si>
    <t>Pass through funds to non profits</t>
  </si>
  <si>
    <t>Additional Funding</t>
  </si>
  <si>
    <t>Average pay increase 3.3%</t>
  </si>
  <si>
    <t>Bonus funds included as a per ADM amount in base</t>
  </si>
  <si>
    <t>Charter School Transportation Grant</t>
  </si>
  <si>
    <t>FY 2017-18 Budget Impact on Charter Schools</t>
  </si>
  <si>
    <t>Reimbursement funding for select charters</t>
  </si>
  <si>
    <t xml:space="preserve">Total Statewide 2017-18 Allotted Average Daily Membership </t>
  </si>
  <si>
    <t>Only Charter teachers who qualify per legislation (State level bonus), will earn the bonus.  Other 50% of funding for LEA teachers only</t>
  </si>
  <si>
    <t>Affects the funding per headcount for EC, for those LEAs that are funded at less than the full legislated amount due to the fact that the LEA+CS headcount exceeds the 12.5% cap.</t>
  </si>
  <si>
    <t xml:space="preserve">Funds are restricted to specific schools, per legislation.  </t>
  </si>
  <si>
    <t>Competitive Grant funding.  For local education agencies only, charter schools are not eligible, per legislation</t>
  </si>
  <si>
    <t>Budget Adjustment - no impact to funds allotted to LEAs or charter schools</t>
  </si>
  <si>
    <t>FINAL</t>
  </si>
  <si>
    <t>Restricted to LEAs</t>
  </si>
  <si>
    <t>Not Eligible- Administration</t>
  </si>
  <si>
    <t>Funds for Wayne Co. Charter schools in Wayne Co receive a per pupil share</t>
  </si>
  <si>
    <t>Funds for Macon Co. Charter schools in Macon Co receive a per pupil share</t>
  </si>
  <si>
    <t>Only this amount is additional from prior year.  $10m continues the non recurring funding from 2016-17.</t>
  </si>
  <si>
    <t>Included in Charter Base Allocation</t>
  </si>
  <si>
    <t xml:space="preserve">Only charter school principals included in the top 50% of the State will earn a bonus. </t>
  </si>
  <si>
    <t xml:space="preserve">Amounts varies by LEA.  </t>
  </si>
  <si>
    <t>(4) Transfer from Governor's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</si>
</sst>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.5"/>
      <name val="Arial"/>
      <family val="2"/>
    </font>
    <font>
      <b/>
      <sz val="9.5"/>
      <name val="Arial"/>
      <family val="2"/>
    </font>
    <font>
      <b/>
      <i/>
      <sz val="9"/>
      <name val="Arial"/>
      <family val="2"/>
    </font>
    <font>
      <sz val="9.5"/>
      <name val="Arial"/>
      <family val="2"/>
    </font>
    <font>
      <sz val="11"/>
      <name val="Arial Rounded MT Bold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6.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6.5"/>
      <color rgb="FFFF0000"/>
      <name val="Arial"/>
      <family val="2"/>
    </font>
    <font>
      <b/>
      <i/>
      <sz val="9.5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/>
    <xf numFmtId="164" fontId="3" fillId="0" borderId="0" xfId="1" applyNumberFormat="1" applyFont="1" applyFill="1" applyBorder="1"/>
    <xf numFmtId="0" fontId="5" fillId="0" borderId="0" xfId="0" applyFont="1" applyFill="1" applyBorder="1"/>
    <xf numFmtId="164" fontId="3" fillId="0" borderId="3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64" fontId="3" fillId="0" borderId="7" xfId="1" applyNumberFormat="1" applyFont="1" applyFill="1" applyBorder="1"/>
    <xf numFmtId="165" fontId="3" fillId="0" borderId="10" xfId="2" applyNumberFormat="1" applyFont="1" applyFill="1" applyBorder="1"/>
    <xf numFmtId="0" fontId="3" fillId="0" borderId="0" xfId="0" applyFont="1" applyFill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6" fillId="0" borderId="11" xfId="2" applyNumberFormat="1" applyFont="1" applyFill="1" applyBorder="1"/>
    <xf numFmtId="0" fontId="9" fillId="0" borderId="0" xfId="0" applyFont="1" applyFill="1" applyAlignment="1">
      <alignment horizontal="left" wrapText="1"/>
    </xf>
    <xf numFmtId="0" fontId="11" fillId="0" borderId="0" xfId="0" applyFont="1"/>
    <xf numFmtId="0" fontId="5" fillId="0" borderId="3" xfId="0" applyFont="1" applyFill="1" applyBorder="1" applyAlignment="1">
      <alignment horizontal="left"/>
    </xf>
    <xf numFmtId="0" fontId="0" fillId="0" borderId="9" xfId="0" applyBorder="1"/>
    <xf numFmtId="0" fontId="0" fillId="0" borderId="18" xfId="0" applyBorder="1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2" fillId="0" borderId="0" xfId="0" applyFont="1"/>
    <xf numFmtId="164" fontId="2" fillId="0" borderId="20" xfId="1" applyNumberFormat="1" applyFont="1" applyFill="1" applyBorder="1"/>
    <xf numFmtId="164" fontId="2" fillId="0" borderId="21" xfId="1" applyNumberFormat="1" applyFont="1" applyFill="1" applyBorder="1"/>
    <xf numFmtId="164" fontId="2" fillId="0" borderId="22" xfId="1" applyNumberFormat="1" applyFont="1" applyFill="1" applyBorder="1"/>
    <xf numFmtId="164" fontId="2" fillId="0" borderId="19" xfId="1" applyNumberFormat="1" applyFont="1" applyFill="1" applyBorder="1"/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16" fillId="0" borderId="20" xfId="1" applyNumberFormat="1" applyFont="1" applyFill="1" applyBorder="1"/>
    <xf numFmtId="164" fontId="16" fillId="0" borderId="21" xfId="1" applyNumberFormat="1" applyFont="1" applyFill="1" applyBorder="1"/>
    <xf numFmtId="0" fontId="5" fillId="0" borderId="27" xfId="0" applyFont="1" applyFill="1" applyBorder="1"/>
    <xf numFmtId="164" fontId="16" fillId="0" borderId="22" xfId="1" applyNumberFormat="1" applyFont="1" applyFill="1" applyBorder="1"/>
    <xf numFmtId="0" fontId="5" fillId="0" borderId="25" xfId="0" applyFont="1" applyFill="1" applyBorder="1"/>
    <xf numFmtId="164" fontId="3" fillId="0" borderId="28" xfId="1" applyNumberFormat="1" applyFont="1" applyFill="1" applyBorder="1"/>
    <xf numFmtId="0" fontId="5" fillId="0" borderId="26" xfId="0" applyFont="1" applyFill="1" applyBorder="1"/>
    <xf numFmtId="0" fontId="7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5" fillId="0" borderId="6" xfId="0" applyFont="1" applyFill="1" applyBorder="1"/>
    <xf numFmtId="164" fontId="2" fillId="0" borderId="21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0" fontId="5" fillId="0" borderId="31" xfId="0" applyFont="1" applyFill="1" applyBorder="1"/>
    <xf numFmtId="164" fontId="16" fillId="0" borderId="19" xfId="1" applyNumberFormat="1" applyFont="1" applyFill="1" applyBorder="1"/>
    <xf numFmtId="6" fontId="0" fillId="0" borderId="0" xfId="0" applyNumberFormat="1"/>
    <xf numFmtId="164" fontId="2" fillId="0" borderId="32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0" xfId="0" quotePrefix="1" applyFont="1"/>
    <xf numFmtId="165" fontId="10" fillId="0" borderId="0" xfId="0" applyNumberFormat="1" applyFon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15" fillId="2" borderId="4" xfId="3" applyFont="1" applyFill="1" applyBorder="1" applyAlignment="1">
      <alignment wrapText="1"/>
    </xf>
    <xf numFmtId="0" fontId="14" fillId="0" borderId="20" xfId="3" applyBorder="1" applyAlignment="1">
      <alignment horizontal="center" vertical="center"/>
    </xf>
    <xf numFmtId="6" fontId="14" fillId="0" borderId="13" xfId="3" applyNumberFormat="1" applyBorder="1"/>
    <xf numFmtId="6" fontId="14" fillId="0" borderId="13" xfId="3" applyNumberFormat="1" applyFill="1" applyBorder="1"/>
    <xf numFmtId="0" fontId="14" fillId="0" borderId="21" xfId="3" applyBorder="1" applyAlignment="1">
      <alignment horizontal="center" vertical="center"/>
    </xf>
    <xf numFmtId="6" fontId="14" fillId="0" borderId="1" xfId="3" applyNumberFormat="1" applyBorder="1"/>
    <xf numFmtId="6" fontId="14" fillId="0" borderId="1" xfId="3" applyNumberFormat="1" applyFill="1" applyBorder="1"/>
    <xf numFmtId="166" fontId="14" fillId="0" borderId="1" xfId="4" applyNumberFormat="1" applyFont="1" applyFill="1" applyBorder="1"/>
    <xf numFmtId="6" fontId="14" fillId="0" borderId="25" xfId="3" applyNumberFormat="1" applyBorder="1"/>
    <xf numFmtId="0" fontId="14" fillId="0" borderId="19" xfId="3" applyBorder="1" applyAlignment="1">
      <alignment horizontal="center" vertical="center"/>
    </xf>
    <xf numFmtId="6" fontId="14" fillId="0" borderId="12" xfId="3" applyNumberFormat="1" applyBorder="1"/>
    <xf numFmtId="6" fontId="14" fillId="0" borderId="12" xfId="3" applyNumberFormat="1" applyFill="1" applyBorder="1"/>
    <xf numFmtId="166" fontId="14" fillId="0" borderId="12" xfId="4" applyNumberFormat="1" applyFont="1" applyFill="1" applyBorder="1"/>
    <xf numFmtId="6" fontId="14" fillId="0" borderId="26" xfId="3" applyNumberFormat="1" applyBorder="1"/>
    <xf numFmtId="0" fontId="2" fillId="0" borderId="0" xfId="0" applyFont="1" applyAlignment="1">
      <alignment wrapText="1"/>
    </xf>
    <xf numFmtId="164" fontId="16" fillId="0" borderId="14" xfId="1" applyNumberFormat="1" applyFont="1" applyFill="1" applyBorder="1"/>
    <xf numFmtId="0" fontId="5" fillId="0" borderId="24" xfId="0" applyFont="1" applyFill="1" applyBorder="1"/>
    <xf numFmtId="49" fontId="5" fillId="0" borderId="25" xfId="1" applyNumberFormat="1" applyFont="1" applyFill="1" applyBorder="1"/>
    <xf numFmtId="49" fontId="5" fillId="0" borderId="31" xfId="1" applyNumberFormat="1" applyFont="1" applyFill="1" applyBorder="1"/>
    <xf numFmtId="49" fontId="5" fillId="0" borderId="26" xfId="1" applyNumberFormat="1" applyFont="1" applyFill="1" applyBorder="1"/>
    <xf numFmtId="0" fontId="2" fillId="0" borderId="0" xfId="0" applyFont="1" applyBorder="1" applyAlignment="1">
      <alignment wrapText="1"/>
    </xf>
    <xf numFmtId="6" fontId="14" fillId="0" borderId="24" xfId="3" applyNumberFormat="1" applyFill="1" applyBorder="1"/>
    <xf numFmtId="164" fontId="17" fillId="0" borderId="28" xfId="1" applyNumberFormat="1" applyFont="1" applyFill="1" applyBorder="1"/>
    <xf numFmtId="0" fontId="2" fillId="0" borderId="0" xfId="0" applyFont="1" applyFill="1" applyAlignment="1">
      <alignment wrapText="1"/>
    </xf>
    <xf numFmtId="49" fontId="2" fillId="0" borderId="39" xfId="0" applyNumberFormat="1" applyFont="1" applyBorder="1" applyAlignment="1">
      <alignment horizontal="left"/>
    </xf>
    <xf numFmtId="0" fontId="0" fillId="0" borderId="39" xfId="0" applyBorder="1"/>
    <xf numFmtId="0" fontId="0" fillId="0" borderId="41" xfId="0" applyBorder="1"/>
    <xf numFmtId="164" fontId="2" fillId="0" borderId="15" xfId="0" applyNumberFormat="1" applyFont="1" applyBorder="1"/>
    <xf numFmtId="49" fontId="5" fillId="0" borderId="24" xfId="1" applyNumberFormat="1" applyFont="1" applyFill="1" applyBorder="1"/>
    <xf numFmtId="0" fontId="5" fillId="0" borderId="36" xfId="0" applyFont="1" applyFill="1" applyBorder="1"/>
    <xf numFmtId="164" fontId="16" fillId="0" borderId="20" xfId="1" applyNumberFormat="1" applyFont="1" applyFill="1" applyBorder="1" applyAlignment="1">
      <alignment horizontal="center"/>
    </xf>
    <xf numFmtId="0" fontId="3" fillId="0" borderId="42" xfId="0" applyFont="1" applyBorder="1" applyAlignment="1">
      <alignment horizontal="centerContinuous"/>
    </xf>
    <xf numFmtId="0" fontId="3" fillId="0" borderId="43" xfId="0" applyFont="1" applyBorder="1" applyAlignment="1">
      <alignment horizontal="centerContinuous"/>
    </xf>
    <xf numFmtId="0" fontId="15" fillId="0" borderId="34" xfId="3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5" fillId="0" borderId="4" xfId="3" applyFont="1" applyFill="1" applyBorder="1" applyAlignment="1">
      <alignment horizontal="center" wrapText="1"/>
    </xf>
    <xf numFmtId="6" fontId="14" fillId="0" borderId="20" xfId="3" applyNumberFormat="1" applyFill="1" applyBorder="1"/>
    <xf numFmtId="6" fontId="14" fillId="0" borderId="21" xfId="3" applyNumberFormat="1" applyFill="1" applyBorder="1"/>
    <xf numFmtId="166" fontId="1" fillId="0" borderId="25" xfId="4" applyNumberFormat="1" applyFont="1" applyFill="1" applyBorder="1"/>
    <xf numFmtId="6" fontId="14" fillId="0" borderId="2" xfId="3" applyNumberFormat="1" applyFill="1" applyBorder="1"/>
    <xf numFmtId="166" fontId="1" fillId="0" borderId="31" xfId="4" applyNumberFormat="1" applyFont="1" applyFill="1" applyBorder="1"/>
    <xf numFmtId="166" fontId="1" fillId="0" borderId="24" xfId="4" applyNumberFormat="1" applyFont="1" applyFill="1" applyBorder="1"/>
    <xf numFmtId="6" fontId="14" fillId="0" borderId="19" xfId="3" applyNumberFormat="1" applyFill="1" applyBorder="1"/>
    <xf numFmtId="166" fontId="1" fillId="0" borderId="26" xfId="4" applyNumberFormat="1" applyFont="1" applyFill="1" applyBorder="1"/>
    <xf numFmtId="0" fontId="3" fillId="0" borderId="37" xfId="0" applyFont="1" applyBorder="1"/>
    <xf numFmtId="0" fontId="3" fillId="0" borderId="9" xfId="0" applyFont="1" applyBorder="1"/>
    <xf numFmtId="0" fontId="3" fillId="0" borderId="38" xfId="0" applyFont="1" applyBorder="1"/>
    <xf numFmtId="0" fontId="0" fillId="0" borderId="40" xfId="0" applyBorder="1"/>
    <xf numFmtId="0" fontId="2" fillId="0" borderId="41" xfId="0" applyFont="1" applyBorder="1"/>
    <xf numFmtId="0" fontId="0" fillId="0" borderId="29" xfId="0" applyBorder="1"/>
    <xf numFmtId="0" fontId="0" fillId="0" borderId="38" xfId="0" applyBorder="1"/>
    <xf numFmtId="0" fontId="2" fillId="0" borderId="39" xfId="0" applyFont="1" applyBorder="1"/>
    <xf numFmtId="166" fontId="14" fillId="0" borderId="25" xfId="4" applyNumberFormat="1" applyFont="1" applyFill="1" applyBorder="1"/>
    <xf numFmtId="166" fontId="14" fillId="0" borderId="26" xfId="4" applyNumberFormat="1" applyFont="1" applyFill="1" applyBorder="1"/>
    <xf numFmtId="0" fontId="0" fillId="4" borderId="0" xfId="0" applyFill="1"/>
    <xf numFmtId="0" fontId="15" fillId="4" borderId="4" xfId="3" applyFont="1" applyFill="1" applyBorder="1" applyAlignment="1">
      <alignment wrapText="1"/>
    </xf>
    <xf numFmtId="6" fontId="14" fillId="4" borderId="14" xfId="3" applyNumberFormat="1" applyFill="1" applyBorder="1"/>
    <xf numFmtId="6" fontId="14" fillId="4" borderId="15" xfId="3" applyNumberFormat="1" applyFill="1" applyBorder="1"/>
    <xf numFmtId="6" fontId="14" fillId="4" borderId="16" xfId="3" applyNumberFormat="1" applyFill="1" applyBorder="1"/>
    <xf numFmtId="0" fontId="3" fillId="2" borderId="42" xfId="0" applyFont="1" applyFill="1" applyBorder="1" applyAlignment="1">
      <alignment horizontal="centerContinuous"/>
    </xf>
    <xf numFmtId="0" fontId="3" fillId="2" borderId="44" xfId="0" applyFont="1" applyFill="1" applyBorder="1" applyAlignment="1">
      <alignment horizontal="centerContinuous"/>
    </xf>
    <xf numFmtId="0" fontId="3" fillId="2" borderId="43" xfId="0" applyFont="1" applyFill="1" applyBorder="1" applyAlignment="1">
      <alignment horizontal="centerContinuous"/>
    </xf>
    <xf numFmtId="165" fontId="2" fillId="0" borderId="0" xfId="0" applyNumberFormat="1" applyFont="1" applyAlignment="1">
      <alignment wrapText="1"/>
    </xf>
    <xf numFmtId="164" fontId="0" fillId="0" borderId="0" xfId="1" applyNumberFormat="1" applyFont="1"/>
    <xf numFmtId="164" fontId="17" fillId="0" borderId="0" xfId="1" applyNumberFormat="1" applyFont="1" applyFill="1" applyBorder="1"/>
    <xf numFmtId="165" fontId="0" fillId="0" borderId="0" xfId="2" applyNumberFormat="1" applyFont="1" applyFill="1"/>
    <xf numFmtId="164" fontId="16" fillId="0" borderId="21" xfId="1" applyNumberFormat="1" applyFont="1" applyFill="1" applyBorder="1" applyAlignment="1">
      <alignment horizontal="center"/>
    </xf>
    <xf numFmtId="164" fontId="18" fillId="0" borderId="21" xfId="1" applyNumberFormat="1" applyFont="1" applyFill="1" applyBorder="1" applyAlignment="1">
      <alignment horizontal="center"/>
    </xf>
    <xf numFmtId="15" fontId="17" fillId="0" borderId="0" xfId="0" applyNumberFormat="1" applyFont="1"/>
    <xf numFmtId="0" fontId="5" fillId="0" borderId="0" xfId="0" applyFont="1"/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19" fillId="0" borderId="24" xfId="1" applyNumberFormat="1" applyFont="1" applyFill="1" applyBorder="1"/>
    <xf numFmtId="0" fontId="8" fillId="0" borderId="15" xfId="0" applyFont="1" applyFill="1" applyBorder="1"/>
    <xf numFmtId="0" fontId="8" fillId="0" borderId="16" xfId="0" applyFont="1" applyFill="1" applyBorder="1"/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left" wrapText="1"/>
    </xf>
    <xf numFmtId="164" fontId="16" fillId="0" borderId="21" xfId="1" applyNumberFormat="1" applyFont="1" applyFill="1" applyBorder="1" applyAlignment="1">
      <alignment horizontal="right"/>
    </xf>
    <xf numFmtId="0" fontId="8" fillId="0" borderId="23" xfId="0" applyFont="1" applyFill="1" applyBorder="1"/>
    <xf numFmtId="0" fontId="8" fillId="0" borderId="15" xfId="0" applyFont="1" applyFill="1" applyBorder="1" applyAlignment="1">
      <alignment wrapText="1"/>
    </xf>
    <xf numFmtId="0" fontId="6" fillId="0" borderId="16" xfId="0" applyFont="1" applyFill="1" applyBorder="1" applyAlignment="1">
      <alignment horizontal="right"/>
    </xf>
    <xf numFmtId="164" fontId="13" fillId="0" borderId="5" xfId="1" applyNumberFormat="1" applyFont="1" applyFill="1" applyBorder="1"/>
    <xf numFmtId="0" fontId="6" fillId="0" borderId="15" xfId="0" applyFont="1" applyFill="1" applyBorder="1" applyAlignment="1">
      <alignment horizontal="right"/>
    </xf>
    <xf numFmtId="0" fontId="6" fillId="0" borderId="0" xfId="0" applyFont="1" applyFill="1" applyBorder="1"/>
    <xf numFmtId="164" fontId="8" fillId="0" borderId="35" xfId="1" applyNumberFormat="1" applyFont="1" applyFill="1" applyBorder="1"/>
    <xf numFmtId="164" fontId="8" fillId="0" borderId="34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5" fontId="13" fillId="0" borderId="0" xfId="2" applyNumberFormat="1" applyFont="1" applyFill="1" applyBorder="1"/>
    <xf numFmtId="0" fontId="6" fillId="0" borderId="0" xfId="0" applyFont="1" applyFill="1"/>
    <xf numFmtId="0" fontId="8" fillId="0" borderId="0" xfId="0" applyFont="1"/>
    <xf numFmtId="0" fontId="9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/>
    <xf numFmtId="0" fontId="0" fillId="0" borderId="16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5" xfId="0" applyNumberFormat="1" applyBorder="1"/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right"/>
    </xf>
    <xf numFmtId="0" fontId="2" fillId="0" borderId="14" xfId="0" quotePrefix="1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/>
    <xf numFmtId="165" fontId="2" fillId="0" borderId="0" xfId="0" applyNumberFormat="1" applyFont="1" applyAlignment="1">
      <alignment horizontal="left"/>
    </xf>
    <xf numFmtId="0" fontId="8" fillId="0" borderId="23" xfId="0" applyFont="1" applyFill="1" applyBorder="1" applyAlignment="1">
      <alignment horizontal="left"/>
    </xf>
    <xf numFmtId="164" fontId="18" fillId="0" borderId="19" xfId="1" applyNumberFormat="1" applyFont="1" applyFill="1" applyBorder="1"/>
    <xf numFmtId="0" fontId="2" fillId="0" borderId="15" xfId="0" quotePrefix="1" applyFont="1" applyBorder="1" applyAlignment="1">
      <alignment horizontal="center" wrapText="1"/>
    </xf>
    <xf numFmtId="0" fontId="2" fillId="0" borderId="15" xfId="0" quotePrefix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14" xfId="0" quotePrefix="1" applyFont="1" applyBorder="1" applyAlignment="1">
      <alignment horizontal="center" wrapText="1"/>
    </xf>
    <xf numFmtId="164" fontId="18" fillId="0" borderId="21" xfId="1" quotePrefix="1" applyNumberFormat="1" applyFont="1" applyFill="1" applyBorder="1" applyAlignment="1">
      <alignment horizontal="center"/>
    </xf>
    <xf numFmtId="164" fontId="2" fillId="0" borderId="21" xfId="1" quotePrefix="1" applyNumberFormat="1" applyFont="1" applyFill="1" applyBorder="1" applyAlignment="1">
      <alignment horizontal="center"/>
    </xf>
    <xf numFmtId="164" fontId="2" fillId="0" borderId="19" xfId="1" quotePrefix="1" applyNumberFormat="1" applyFont="1" applyFill="1" applyBorder="1" applyAlignment="1">
      <alignment horizontal="center"/>
    </xf>
    <xf numFmtId="164" fontId="2" fillId="0" borderId="32" xfId="1" quotePrefix="1" applyNumberFormat="1" applyFont="1" applyFill="1" applyBorder="1" applyAlignment="1">
      <alignment horizontal="center"/>
    </xf>
    <xf numFmtId="164" fontId="17" fillId="0" borderId="33" xfId="1" applyNumberFormat="1" applyFont="1" applyFill="1" applyBorder="1"/>
    <xf numFmtId="164" fontId="16" fillId="0" borderId="15" xfId="1" applyNumberFormat="1" applyFont="1" applyFill="1" applyBorder="1"/>
    <xf numFmtId="164" fontId="16" fillId="0" borderId="16" xfId="1" applyNumberFormat="1" applyFont="1" applyFill="1" applyBorder="1"/>
    <xf numFmtId="164" fontId="18" fillId="0" borderId="14" xfId="1" quotePrefix="1" applyNumberFormat="1" applyFont="1" applyFill="1" applyBorder="1" applyAlignment="1">
      <alignment horizontal="center"/>
    </xf>
    <xf numFmtId="164" fontId="18" fillId="0" borderId="15" xfId="1" quotePrefix="1" applyNumberFormat="1" applyFont="1" applyFill="1" applyBorder="1" applyAlignment="1">
      <alignment horizontal="center"/>
    </xf>
    <xf numFmtId="164" fontId="18" fillId="0" borderId="16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wrapText="1"/>
    </xf>
    <xf numFmtId="164" fontId="17" fillId="0" borderId="17" xfId="1" applyNumberFormat="1" applyFont="1" applyBorder="1"/>
    <xf numFmtId="164" fontId="17" fillId="0" borderId="0" xfId="0" applyNumberFormat="1" applyFont="1"/>
    <xf numFmtId="164" fontId="0" fillId="0" borderId="15" xfId="1" applyNumberFormat="1" applyFont="1" applyBorder="1"/>
    <xf numFmtId="0" fontId="2" fillId="0" borderId="15" xfId="0" applyFont="1" applyBorder="1" applyAlignment="1">
      <alignment horizontal="left" wrapText="1"/>
    </xf>
    <xf numFmtId="164" fontId="3" fillId="3" borderId="4" xfId="1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30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16" fillId="0" borderId="15" xfId="0" applyNumberFormat="1" applyFont="1" applyBorder="1"/>
    <xf numFmtId="0" fontId="2" fillId="0" borderId="15" xfId="0" quotePrefix="1" applyFont="1" applyBorder="1" applyAlignment="1">
      <alignment horizontal="left" wrapText="1"/>
    </xf>
    <xf numFmtId="164" fontId="2" fillId="0" borderId="14" xfId="0" quotePrefix="1" applyNumberFormat="1" applyFont="1" applyBorder="1"/>
    <xf numFmtId="164" fontId="3" fillId="0" borderId="17" xfId="1" applyNumberFormat="1" applyFont="1" applyBorder="1"/>
    <xf numFmtId="164" fontId="3" fillId="0" borderId="0" xfId="0" applyNumberFormat="1" applyFont="1"/>
    <xf numFmtId="164" fontId="17" fillId="0" borderId="18" xfId="0" applyNumberFormat="1" applyFont="1" applyBorder="1"/>
    <xf numFmtId="164" fontId="3" fillId="0" borderId="18" xfId="0" applyNumberFormat="1" applyFont="1" applyBorder="1"/>
    <xf numFmtId="164" fontId="2" fillId="0" borderId="21" xfId="1" applyNumberFormat="1" applyFont="1" applyFill="1" applyBorder="1" applyAlignment="1">
      <alignment horizontal="left" wrapText="1"/>
    </xf>
    <xf numFmtId="0" fontId="2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0" borderId="32" xfId="1" applyNumberFormat="1" applyFont="1" applyFill="1" applyBorder="1" applyAlignment="1">
      <alignment horizontal="left" wrapText="1"/>
    </xf>
    <xf numFmtId="164" fontId="2" fillId="0" borderId="22" xfId="1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39" xfId="0" applyNumberFormat="1" applyFont="1" applyBorder="1" applyAlignment="1">
      <alignment horizontal="left" wrapText="1"/>
    </xf>
    <xf numFmtId="0" fontId="0" fillId="0" borderId="0" xfId="0" applyBorder="1" applyAlignment="1"/>
    <xf numFmtId="0" fontId="0" fillId="0" borderId="40" xfId="0" applyBorder="1" applyAlignment="1"/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106</xdr:row>
      <xdr:rowOff>0</xdr:rowOff>
    </xdr:from>
    <xdr:to>
      <xdr:col>2</xdr:col>
      <xdr:colOff>0</xdr:colOff>
      <xdr:row>106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D090E-DC0D-487E-9C85-708F268CEA10}"/>
            </a:ext>
          </a:extLst>
        </xdr:cNvPr>
        <xdr:cNvSpPr txBox="1">
          <a:spLocks noChangeArrowheads="1"/>
        </xdr:cNvSpPr>
      </xdr:nvSpPr>
      <xdr:spPr bwMode="auto">
        <a:xfrm>
          <a:off x="104775" y="24810720"/>
          <a:ext cx="312610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abSelected="1" workbookViewId="0">
      <pane ySplit="5" topLeftCell="A6" activePane="bottomLeft" state="frozen"/>
      <selection pane="bottomLeft" activeCell="J3" sqref="J3"/>
    </sheetView>
  </sheetViews>
  <sheetFormatPr defaultRowHeight="12.75" x14ac:dyDescent="0.2"/>
  <cols>
    <col min="1" max="1" width="46.7109375" customWidth="1"/>
    <col min="2" max="2" width="3.28515625" style="89" bestFit="1" customWidth="1"/>
    <col min="3" max="3" width="15.7109375" customWidth="1"/>
    <col min="4" max="4" width="2.7109375" customWidth="1"/>
    <col min="5" max="5" width="2.28515625" customWidth="1"/>
    <col min="6" max="6" width="13.28515625" style="21" customWidth="1"/>
    <col min="7" max="7" width="1.28515625" style="49" customWidth="1"/>
    <col min="8" max="8" width="12.140625" style="49" customWidth="1"/>
    <col min="9" max="9" width="1.140625" style="49" customWidth="1"/>
    <col min="10" max="10" width="11.7109375" style="49" customWidth="1"/>
    <col min="11" max="11" width="1.140625" style="49" customWidth="1"/>
    <col min="12" max="12" width="14.140625" style="49" customWidth="1"/>
    <col min="13" max="13" width="1.7109375" customWidth="1"/>
    <col min="14" max="14" width="31.28515625" customWidth="1"/>
    <col min="15" max="15" width="5.28515625" bestFit="1" customWidth="1"/>
    <col min="16" max="16" width="14.140625" style="118" bestFit="1" customWidth="1"/>
    <col min="17" max="17" width="14.28515625" bestFit="1" customWidth="1"/>
  </cols>
  <sheetData>
    <row r="1" spans="1:17" ht="20.25" x14ac:dyDescent="0.2">
      <c r="A1" s="206" t="s">
        <v>116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7.15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7" ht="14.25" x14ac:dyDescent="0.2">
      <c r="B3" s="172"/>
      <c r="C3" s="15"/>
      <c r="D3" s="15"/>
      <c r="E3" s="15"/>
      <c r="F3" s="28" t="s">
        <v>39</v>
      </c>
      <c r="H3"/>
      <c r="I3"/>
      <c r="J3" s="123">
        <v>42921</v>
      </c>
      <c r="M3" s="49"/>
      <c r="N3" s="15"/>
    </row>
    <row r="4" spans="1:17" ht="8.4499999999999993" customHeight="1" x14ac:dyDescent="0.2">
      <c r="A4" s="15"/>
      <c r="B4" s="172"/>
      <c r="C4" s="150"/>
      <c r="D4" s="150"/>
      <c r="E4" s="150"/>
      <c r="F4" s="150"/>
      <c r="H4"/>
      <c r="I4"/>
      <c r="M4" s="49"/>
      <c r="N4" s="150"/>
    </row>
    <row r="5" spans="1:17" ht="42" customHeight="1" x14ac:dyDescent="0.2">
      <c r="B5" s="13"/>
      <c r="C5" s="191" t="s">
        <v>124</v>
      </c>
      <c r="D5" s="124"/>
      <c r="E5" s="49"/>
      <c r="F5" s="192" t="s">
        <v>130</v>
      </c>
      <c r="G5"/>
      <c r="H5" s="192" t="s">
        <v>112</v>
      </c>
      <c r="J5" s="192" t="s">
        <v>125</v>
      </c>
      <c r="K5"/>
      <c r="L5" s="192" t="s">
        <v>126</v>
      </c>
      <c r="N5" s="193" t="s">
        <v>106</v>
      </c>
    </row>
    <row r="6" spans="1:17" x14ac:dyDescent="0.2">
      <c r="A6" s="10" t="s">
        <v>13</v>
      </c>
      <c r="B6" s="13"/>
      <c r="C6" s="14">
        <v>8739220986</v>
      </c>
      <c r="D6" s="124"/>
      <c r="E6" s="49"/>
      <c r="F6"/>
      <c r="G6"/>
      <c r="H6"/>
      <c r="J6"/>
      <c r="K6"/>
      <c r="L6"/>
      <c r="N6" s="52"/>
    </row>
    <row r="7" spans="1:17" ht="8.4499999999999993" customHeight="1" x14ac:dyDescent="0.2">
      <c r="A7" s="12"/>
      <c r="B7" s="13"/>
      <c r="D7" s="124"/>
      <c r="E7" s="49"/>
      <c r="F7"/>
      <c r="G7"/>
      <c r="H7"/>
      <c r="I7"/>
      <c r="J7"/>
      <c r="K7"/>
      <c r="L7"/>
      <c r="N7" s="52"/>
    </row>
    <row r="8" spans="1:17" x14ac:dyDescent="0.2">
      <c r="A8" s="194" t="s">
        <v>11</v>
      </c>
      <c r="B8" s="1"/>
      <c r="D8" s="124"/>
      <c r="E8" s="49"/>
      <c r="F8"/>
      <c r="G8"/>
      <c r="H8"/>
      <c r="I8"/>
      <c r="J8"/>
      <c r="K8"/>
      <c r="L8"/>
      <c r="N8" s="52"/>
    </row>
    <row r="9" spans="1:17" x14ac:dyDescent="0.2">
      <c r="A9" s="125" t="s">
        <v>0</v>
      </c>
      <c r="B9" s="37"/>
      <c r="C9" s="24">
        <v>31897244</v>
      </c>
      <c r="D9" s="71" t="s">
        <v>8</v>
      </c>
      <c r="E9" s="49"/>
      <c r="F9" s="163"/>
      <c r="G9"/>
      <c r="H9" s="155"/>
      <c r="I9"/>
      <c r="J9" s="163"/>
      <c r="K9"/>
      <c r="L9" s="200">
        <f>C9</f>
        <v>31897244</v>
      </c>
      <c r="N9" s="175" t="s">
        <v>73</v>
      </c>
      <c r="Q9" s="22"/>
    </row>
    <row r="10" spans="1:17" x14ac:dyDescent="0.2">
      <c r="A10" s="126" t="s">
        <v>1</v>
      </c>
      <c r="B10" s="37"/>
      <c r="C10" s="25">
        <v>3165790</v>
      </c>
      <c r="D10" s="34" t="s">
        <v>8</v>
      </c>
      <c r="E10" s="49"/>
      <c r="F10" s="153"/>
      <c r="G10"/>
      <c r="H10" s="156"/>
      <c r="I10"/>
      <c r="J10" s="153"/>
      <c r="K10"/>
      <c r="L10" s="82">
        <f>C10</f>
        <v>3165790</v>
      </c>
      <c r="N10" s="169" t="s">
        <v>73</v>
      </c>
      <c r="Q10" s="22"/>
    </row>
    <row r="11" spans="1:17" x14ac:dyDescent="0.2">
      <c r="A11" s="127" t="s">
        <v>87</v>
      </c>
      <c r="B11" s="37"/>
      <c r="C11" s="31">
        <v>-3305661</v>
      </c>
      <c r="D11" s="42" t="s">
        <v>8</v>
      </c>
      <c r="E11" s="49"/>
      <c r="F11" s="153"/>
      <c r="G11"/>
      <c r="H11" s="156"/>
      <c r="I11"/>
      <c r="J11" s="153"/>
      <c r="K11"/>
      <c r="L11" s="198">
        <f>C11</f>
        <v>-3305661</v>
      </c>
      <c r="N11" s="169" t="s">
        <v>73</v>
      </c>
      <c r="Q11" s="22"/>
    </row>
    <row r="12" spans="1:17" ht="5.45" customHeight="1" x14ac:dyDescent="0.2">
      <c r="A12" s="128"/>
      <c r="B12" s="38"/>
      <c r="C12" s="27"/>
      <c r="D12" s="36"/>
      <c r="E12" s="49"/>
      <c r="F12" s="154"/>
      <c r="G12"/>
      <c r="H12" s="154"/>
      <c r="I12"/>
      <c r="J12" s="154"/>
      <c r="K12"/>
      <c r="L12" s="154"/>
      <c r="N12" s="159"/>
      <c r="Q12" s="22"/>
    </row>
    <row r="13" spans="1:17" ht="7.5" customHeight="1" x14ac:dyDescent="0.2">
      <c r="A13" s="129"/>
      <c r="B13" s="1"/>
      <c r="D13" s="124"/>
      <c r="E13" s="49"/>
      <c r="F13"/>
      <c r="G13"/>
      <c r="H13"/>
      <c r="I13"/>
      <c r="J13"/>
      <c r="K13"/>
      <c r="L13"/>
      <c r="N13" s="52"/>
      <c r="Q13" s="22"/>
    </row>
    <row r="14" spans="1:17" x14ac:dyDescent="0.2">
      <c r="A14" s="194" t="s">
        <v>10</v>
      </c>
      <c r="B14" s="37"/>
      <c r="C14" s="30"/>
      <c r="D14" s="130"/>
      <c r="E14" s="49"/>
      <c r="F14" s="155"/>
      <c r="G14"/>
      <c r="H14" s="155"/>
      <c r="I14"/>
      <c r="J14" s="155"/>
      <c r="K14"/>
      <c r="L14" s="155"/>
      <c r="N14" s="157"/>
      <c r="Q14" s="22"/>
    </row>
    <row r="15" spans="1:17" ht="7.9" customHeight="1" x14ac:dyDescent="0.2">
      <c r="A15" s="131"/>
      <c r="B15" s="37"/>
      <c r="C15" s="26"/>
      <c r="D15" s="32"/>
      <c r="E15" s="49"/>
      <c r="F15" s="156"/>
      <c r="G15"/>
      <c r="H15" s="156"/>
      <c r="I15"/>
      <c r="J15" s="156"/>
      <c r="K15"/>
      <c r="L15" s="156"/>
      <c r="N15" s="158"/>
      <c r="Q15" s="22"/>
    </row>
    <row r="16" spans="1:17" x14ac:dyDescent="0.2">
      <c r="A16" s="131" t="s">
        <v>30</v>
      </c>
      <c r="B16" s="1"/>
      <c r="C16" s="33">
        <v>-7000000</v>
      </c>
      <c r="D16" s="32" t="s">
        <v>8</v>
      </c>
      <c r="E16" s="49"/>
      <c r="F16" s="198">
        <f>C16</f>
        <v>-7000000</v>
      </c>
      <c r="G16"/>
      <c r="H16" s="156"/>
      <c r="I16"/>
      <c r="J16" s="82"/>
      <c r="K16"/>
      <c r="L16" s="82"/>
      <c r="N16" s="161" t="s">
        <v>132</v>
      </c>
      <c r="Q16" s="22"/>
    </row>
    <row r="17" spans="1:17" ht="38.25" x14ac:dyDescent="0.2">
      <c r="A17" s="131" t="s">
        <v>27</v>
      </c>
      <c r="B17" s="29"/>
      <c r="C17" s="26">
        <v>11285000</v>
      </c>
      <c r="D17" s="34" t="s">
        <v>12</v>
      </c>
      <c r="E17" s="50"/>
      <c r="F17" s="82">
        <f>C17-10000000</f>
        <v>1285000</v>
      </c>
      <c r="G17"/>
      <c r="H17" s="156"/>
      <c r="I17"/>
      <c r="J17" s="82"/>
      <c r="K17"/>
      <c r="L17" s="82"/>
      <c r="N17" s="161" t="s">
        <v>129</v>
      </c>
      <c r="Q17" s="22"/>
    </row>
    <row r="18" spans="1:17" ht="76.5" x14ac:dyDescent="0.2">
      <c r="A18" s="131" t="s">
        <v>79</v>
      </c>
      <c r="B18" s="29"/>
      <c r="C18" s="26">
        <v>6319908</v>
      </c>
      <c r="D18" s="34" t="s">
        <v>8</v>
      </c>
      <c r="E18" s="49"/>
      <c r="F18" s="153"/>
      <c r="G18"/>
      <c r="H18" s="160">
        <f>C18</f>
        <v>6319908</v>
      </c>
      <c r="I18"/>
      <c r="J18" s="153"/>
      <c r="K18"/>
      <c r="L18" s="153"/>
      <c r="N18" s="161" t="s">
        <v>120</v>
      </c>
      <c r="Q18" s="22"/>
    </row>
    <row r="19" spans="1:17" x14ac:dyDescent="0.2">
      <c r="A19" s="131" t="s">
        <v>78</v>
      </c>
      <c r="B19" s="29"/>
      <c r="C19" s="33">
        <v>-2246612</v>
      </c>
      <c r="D19" s="34" t="s">
        <v>8</v>
      </c>
      <c r="E19" s="49"/>
      <c r="F19" s="153"/>
      <c r="G19"/>
      <c r="H19" s="156"/>
      <c r="I19"/>
      <c r="J19" s="198">
        <f>C19</f>
        <v>-2246612</v>
      </c>
      <c r="K19"/>
      <c r="L19" s="153"/>
      <c r="N19" s="169" t="s">
        <v>74</v>
      </c>
      <c r="Q19" s="22"/>
    </row>
    <row r="20" spans="1:17" x14ac:dyDescent="0.2">
      <c r="A20" s="131" t="s">
        <v>78</v>
      </c>
      <c r="B20" s="29"/>
      <c r="C20" s="26">
        <v>563662</v>
      </c>
      <c r="D20" s="34" t="s">
        <v>12</v>
      </c>
      <c r="E20" s="49"/>
      <c r="F20" s="153"/>
      <c r="G20"/>
      <c r="H20" s="156"/>
      <c r="I20"/>
      <c r="J20" s="82">
        <f>C20</f>
        <v>563662</v>
      </c>
      <c r="K20"/>
      <c r="L20" s="153"/>
      <c r="N20" s="169" t="s">
        <v>74</v>
      </c>
      <c r="Q20" s="22"/>
    </row>
    <row r="21" spans="1:17" x14ac:dyDescent="0.2">
      <c r="A21" s="131" t="s">
        <v>88</v>
      </c>
      <c r="B21" s="29"/>
      <c r="C21" s="26">
        <v>100000</v>
      </c>
      <c r="D21" s="34" t="s">
        <v>12</v>
      </c>
      <c r="E21" s="49"/>
      <c r="F21" s="162"/>
      <c r="G21"/>
      <c r="H21" s="156"/>
      <c r="I21"/>
      <c r="J21" s="82">
        <f t="shared" ref="J21:J30" si="0">C21</f>
        <v>100000</v>
      </c>
      <c r="K21"/>
      <c r="L21" s="162"/>
      <c r="N21" s="169" t="s">
        <v>74</v>
      </c>
      <c r="Q21" s="22"/>
    </row>
    <row r="22" spans="1:17" ht="38.25" x14ac:dyDescent="0.2">
      <c r="A22" s="131" t="s">
        <v>89</v>
      </c>
      <c r="B22" s="29"/>
      <c r="C22" s="26">
        <v>2000000</v>
      </c>
      <c r="D22" s="34" t="s">
        <v>12</v>
      </c>
      <c r="E22" s="49"/>
      <c r="F22" s="153"/>
      <c r="G22"/>
      <c r="H22" s="156"/>
      <c r="I22"/>
      <c r="J22" s="82">
        <f t="shared" si="0"/>
        <v>2000000</v>
      </c>
      <c r="K22"/>
      <c r="L22" s="153"/>
      <c r="N22" s="199" t="s">
        <v>127</v>
      </c>
      <c r="Q22" s="22"/>
    </row>
    <row r="23" spans="1:17" x14ac:dyDescent="0.2">
      <c r="A23" s="131" t="s">
        <v>90</v>
      </c>
      <c r="B23" s="29"/>
      <c r="C23" s="26">
        <v>250000</v>
      </c>
      <c r="D23" s="34" t="s">
        <v>12</v>
      </c>
      <c r="E23" s="49"/>
      <c r="F23" s="153"/>
      <c r="G23"/>
      <c r="H23" s="156"/>
      <c r="I23"/>
      <c r="J23" s="82">
        <f t="shared" si="0"/>
        <v>250000</v>
      </c>
      <c r="K23"/>
      <c r="L23" s="153"/>
      <c r="N23" s="169" t="s">
        <v>74</v>
      </c>
      <c r="Q23" s="22"/>
    </row>
    <row r="24" spans="1:17" x14ac:dyDescent="0.2">
      <c r="A24" s="131" t="s">
        <v>91</v>
      </c>
      <c r="B24" s="29"/>
      <c r="C24" s="26">
        <v>200000</v>
      </c>
      <c r="D24" s="34" t="s">
        <v>12</v>
      </c>
      <c r="E24" s="49"/>
      <c r="F24" s="153"/>
      <c r="G24"/>
      <c r="H24" s="156"/>
      <c r="I24"/>
      <c r="J24" s="82">
        <f t="shared" si="0"/>
        <v>200000</v>
      </c>
      <c r="K24"/>
      <c r="L24" s="153"/>
      <c r="N24" s="169" t="s">
        <v>74</v>
      </c>
      <c r="Q24" s="22"/>
    </row>
    <row r="25" spans="1:17" x14ac:dyDescent="0.2">
      <c r="A25" s="131" t="s">
        <v>81</v>
      </c>
      <c r="B25" s="29"/>
      <c r="C25" s="26">
        <v>700000</v>
      </c>
      <c r="D25" s="34" t="s">
        <v>8</v>
      </c>
      <c r="E25" s="49"/>
      <c r="F25" s="153"/>
      <c r="G25"/>
      <c r="H25" s="156"/>
      <c r="I25"/>
      <c r="J25" s="82">
        <f t="shared" si="0"/>
        <v>700000</v>
      </c>
      <c r="K25"/>
      <c r="L25" s="153"/>
      <c r="N25" s="170" t="s">
        <v>75</v>
      </c>
      <c r="Q25" s="22"/>
    </row>
    <row r="26" spans="1:17" x14ac:dyDescent="0.2">
      <c r="A26" s="131" t="s">
        <v>81</v>
      </c>
      <c r="B26" s="29"/>
      <c r="C26" s="26">
        <v>3500000</v>
      </c>
      <c r="D26" s="34" t="s">
        <v>12</v>
      </c>
      <c r="E26" s="49"/>
      <c r="F26" s="153"/>
      <c r="G26"/>
      <c r="H26" s="156"/>
      <c r="I26"/>
      <c r="J26" s="82">
        <f t="shared" si="0"/>
        <v>3500000</v>
      </c>
      <c r="K26"/>
      <c r="L26" s="153"/>
      <c r="N26" s="170" t="s">
        <v>75</v>
      </c>
      <c r="Q26" s="22"/>
    </row>
    <row r="27" spans="1:17" ht="38.25" x14ac:dyDescent="0.2">
      <c r="A27" s="131" t="s">
        <v>55</v>
      </c>
      <c r="B27" s="13"/>
      <c r="C27" s="26">
        <v>506064</v>
      </c>
      <c r="D27" s="34" t="s">
        <v>8</v>
      </c>
      <c r="E27" s="49"/>
      <c r="F27" s="153"/>
      <c r="G27"/>
      <c r="H27" s="156"/>
      <c r="I27"/>
      <c r="J27" s="82">
        <f t="shared" si="0"/>
        <v>506064</v>
      </c>
      <c r="K27"/>
      <c r="L27" s="153"/>
      <c r="N27" s="199" t="s">
        <v>128</v>
      </c>
      <c r="Q27" s="22"/>
    </row>
    <row r="28" spans="1:17" x14ac:dyDescent="0.2">
      <c r="A28" s="131" t="s">
        <v>46</v>
      </c>
      <c r="B28" s="13"/>
      <c r="C28" s="26">
        <v>7180000</v>
      </c>
      <c r="D28" s="34" t="s">
        <v>12</v>
      </c>
      <c r="E28" s="49"/>
      <c r="F28" s="153"/>
      <c r="G28"/>
      <c r="H28" s="156"/>
      <c r="I28"/>
      <c r="J28" s="82">
        <f t="shared" si="0"/>
        <v>7180000</v>
      </c>
      <c r="K28"/>
      <c r="L28" s="153"/>
      <c r="N28" s="170" t="s">
        <v>75</v>
      </c>
      <c r="Q28" s="22"/>
    </row>
    <row r="29" spans="1:17" x14ac:dyDescent="0.2">
      <c r="A29" s="131" t="s">
        <v>80</v>
      </c>
      <c r="B29" s="13"/>
      <c r="C29" s="26">
        <v>2420000</v>
      </c>
      <c r="D29" s="34" t="s">
        <v>8</v>
      </c>
      <c r="E29" s="49"/>
      <c r="F29" s="153"/>
      <c r="G29"/>
      <c r="H29" s="156"/>
      <c r="I29"/>
      <c r="J29" s="153"/>
      <c r="K29"/>
      <c r="L29" s="82">
        <f>C29</f>
        <v>2420000</v>
      </c>
      <c r="N29" s="170" t="s">
        <v>77</v>
      </c>
      <c r="Q29" s="22"/>
    </row>
    <row r="30" spans="1:17" x14ac:dyDescent="0.2">
      <c r="A30" s="131" t="s">
        <v>56</v>
      </c>
      <c r="B30" s="13"/>
      <c r="C30" s="26">
        <v>315000</v>
      </c>
      <c r="D30" s="34" t="s">
        <v>8</v>
      </c>
      <c r="E30" s="49"/>
      <c r="F30" s="153"/>
      <c r="G30"/>
      <c r="H30" s="156"/>
      <c r="I30"/>
      <c r="J30" s="82">
        <f t="shared" si="0"/>
        <v>315000</v>
      </c>
      <c r="K30"/>
      <c r="L30" s="153"/>
      <c r="N30" s="170" t="s">
        <v>74</v>
      </c>
      <c r="Q30" s="22"/>
    </row>
    <row r="31" spans="1:17" x14ac:dyDescent="0.2">
      <c r="A31" s="131" t="s">
        <v>57</v>
      </c>
      <c r="B31" s="13"/>
      <c r="C31" s="26">
        <v>400000</v>
      </c>
      <c r="D31" s="34" t="s">
        <v>8</v>
      </c>
      <c r="E31" s="49"/>
      <c r="F31" s="153"/>
      <c r="G31"/>
      <c r="H31" s="156"/>
      <c r="I31"/>
      <c r="J31" s="153"/>
      <c r="K31"/>
      <c r="L31" s="82">
        <f>C31</f>
        <v>400000</v>
      </c>
      <c r="N31" s="170" t="s">
        <v>77</v>
      </c>
      <c r="Q31" s="22"/>
    </row>
    <row r="32" spans="1:17" x14ac:dyDescent="0.2">
      <c r="A32" s="131" t="s">
        <v>82</v>
      </c>
      <c r="B32" s="13"/>
      <c r="C32" s="33">
        <v>-325000</v>
      </c>
      <c r="D32" s="34" t="s">
        <v>8</v>
      </c>
      <c r="E32" s="49"/>
      <c r="F32" s="153"/>
      <c r="G32"/>
      <c r="H32" s="156"/>
      <c r="I32"/>
      <c r="J32" s="153"/>
      <c r="K32"/>
      <c r="L32" s="198">
        <f t="shared" ref="L32:L37" si="1">C32</f>
        <v>-325000</v>
      </c>
      <c r="N32" s="170" t="s">
        <v>73</v>
      </c>
      <c r="Q32" s="22"/>
    </row>
    <row r="33" spans="1:17" x14ac:dyDescent="0.2">
      <c r="A33" s="131" t="s">
        <v>54</v>
      </c>
      <c r="B33" s="13"/>
      <c r="C33" s="33">
        <v>-2199336</v>
      </c>
      <c r="D33" s="34" t="s">
        <v>8</v>
      </c>
      <c r="E33" s="50"/>
      <c r="F33" s="153"/>
      <c r="G33"/>
      <c r="H33" s="156"/>
      <c r="I33"/>
      <c r="J33" s="153"/>
      <c r="K33"/>
      <c r="L33" s="198">
        <f t="shared" si="1"/>
        <v>-2199336</v>
      </c>
      <c r="N33" s="170" t="s">
        <v>73</v>
      </c>
      <c r="Q33" s="22"/>
    </row>
    <row r="34" spans="1:17" x14ac:dyDescent="0.2">
      <c r="A34" s="131" t="s">
        <v>47</v>
      </c>
      <c r="B34" s="13"/>
      <c r="C34" s="33">
        <v>-3618482</v>
      </c>
      <c r="D34" s="34" t="s">
        <v>8</v>
      </c>
      <c r="E34" s="50"/>
      <c r="F34" s="153"/>
      <c r="G34"/>
      <c r="H34" s="156"/>
      <c r="I34"/>
      <c r="J34" s="153"/>
      <c r="K34"/>
      <c r="L34" s="198">
        <f t="shared" si="1"/>
        <v>-3618482</v>
      </c>
      <c r="N34" s="170" t="s">
        <v>73</v>
      </c>
      <c r="Q34" s="22"/>
    </row>
    <row r="35" spans="1:17" x14ac:dyDescent="0.2">
      <c r="A35" s="131" t="s">
        <v>51</v>
      </c>
      <c r="B35" s="13"/>
      <c r="C35" s="33">
        <v>-6442382</v>
      </c>
      <c r="D35" s="34" t="s">
        <v>12</v>
      </c>
      <c r="E35" s="50"/>
      <c r="F35" s="153"/>
      <c r="G35"/>
      <c r="H35" s="156"/>
      <c r="I35"/>
      <c r="J35" s="153"/>
      <c r="K35"/>
      <c r="L35" s="198">
        <f t="shared" si="1"/>
        <v>-6442382</v>
      </c>
      <c r="N35" s="170" t="s">
        <v>73</v>
      </c>
      <c r="Q35" s="22"/>
    </row>
    <row r="36" spans="1:17" x14ac:dyDescent="0.2">
      <c r="A36" s="131" t="s">
        <v>66</v>
      </c>
      <c r="B36" s="13"/>
      <c r="C36" s="33">
        <v>-5000000</v>
      </c>
      <c r="D36" s="32" t="s">
        <v>8</v>
      </c>
      <c r="E36" s="50"/>
      <c r="F36" s="153"/>
      <c r="G36"/>
      <c r="H36" s="156"/>
      <c r="I36"/>
      <c r="J36" s="153"/>
      <c r="K36"/>
      <c r="L36" s="198">
        <f t="shared" si="1"/>
        <v>-5000000</v>
      </c>
      <c r="N36" s="170" t="s">
        <v>73</v>
      </c>
      <c r="Q36" s="22"/>
    </row>
    <row r="37" spans="1:17" x14ac:dyDescent="0.2">
      <c r="A37" s="131" t="s">
        <v>92</v>
      </c>
      <c r="B37" s="13"/>
      <c r="C37" s="33">
        <v>-2000000</v>
      </c>
      <c r="D37" s="32" t="s">
        <v>12</v>
      </c>
      <c r="E37" s="50"/>
      <c r="F37" s="153"/>
      <c r="G37"/>
      <c r="H37" s="156"/>
      <c r="I37"/>
      <c r="J37" s="153"/>
      <c r="K37"/>
      <c r="L37" s="198">
        <f t="shared" si="1"/>
        <v>-2000000</v>
      </c>
      <c r="N37" s="170" t="s">
        <v>73</v>
      </c>
      <c r="Q37" s="22"/>
    </row>
    <row r="38" spans="1:17" ht="24.6" customHeight="1" x14ac:dyDescent="0.2">
      <c r="A38" s="131" t="s">
        <v>115</v>
      </c>
      <c r="B38" s="37"/>
      <c r="C38" s="26"/>
      <c r="D38" s="32"/>
      <c r="E38" s="49"/>
      <c r="F38" s="156"/>
      <c r="G38"/>
      <c r="H38" s="189">
        <v>2500000</v>
      </c>
      <c r="I38"/>
      <c r="J38" s="156"/>
      <c r="K38"/>
      <c r="L38" s="156"/>
      <c r="N38" s="190" t="s">
        <v>117</v>
      </c>
      <c r="Q38" s="22"/>
    </row>
    <row r="39" spans="1:17" ht="4.5" customHeight="1" x14ac:dyDescent="0.2">
      <c r="A39" s="132"/>
      <c r="B39" s="173"/>
      <c r="C39" s="27"/>
      <c r="D39" s="36"/>
      <c r="E39" s="49"/>
      <c r="F39" s="154"/>
      <c r="G39"/>
      <c r="H39" s="154"/>
      <c r="I39"/>
      <c r="J39" s="154"/>
      <c r="K39"/>
      <c r="L39" s="154"/>
      <c r="N39" s="171"/>
      <c r="Q39" s="22"/>
    </row>
    <row r="40" spans="1:17" x14ac:dyDescent="0.2">
      <c r="A40" s="133" t="s">
        <v>2</v>
      </c>
      <c r="B40" s="1"/>
      <c r="C40" s="6">
        <v>38665195</v>
      </c>
      <c r="D40" s="134"/>
      <c r="E40" s="49"/>
      <c r="F40" s="187">
        <f>SUM(F14:F37)</f>
        <v>-5715000</v>
      </c>
      <c r="G40"/>
      <c r="H40" s="201">
        <f>SUM(H14:H38)</f>
        <v>8819908</v>
      </c>
      <c r="I40"/>
      <c r="J40" s="201">
        <f>SUM(J14:J37)</f>
        <v>13068114</v>
      </c>
      <c r="K40"/>
      <c r="L40" s="201">
        <f>SUM(L9:L37)</f>
        <v>14992173</v>
      </c>
      <c r="Q40" s="22"/>
    </row>
    <row r="41" spans="1:17" ht="6" customHeight="1" x14ac:dyDescent="0.2">
      <c r="A41" s="135"/>
      <c r="B41" s="1"/>
      <c r="D41" s="124"/>
      <c r="E41" s="49"/>
      <c r="F41"/>
      <c r="G41"/>
      <c r="H41"/>
      <c r="I41"/>
      <c r="J41"/>
      <c r="K41"/>
      <c r="L41"/>
      <c r="Q41" s="22"/>
    </row>
    <row r="42" spans="1:17" x14ac:dyDescent="0.2">
      <c r="A42" s="194" t="s">
        <v>93</v>
      </c>
      <c r="B42" s="1"/>
      <c r="D42" s="124"/>
      <c r="E42" s="49"/>
      <c r="F42"/>
      <c r="G42"/>
      <c r="H42"/>
      <c r="I42"/>
      <c r="J42"/>
      <c r="K42"/>
      <c r="L42"/>
      <c r="Q42" s="22"/>
    </row>
    <row r="43" spans="1:17" ht="8.4499999999999993" customHeight="1" x14ac:dyDescent="0.2">
      <c r="A43" s="136"/>
      <c r="B43" s="37"/>
      <c r="C43" s="85"/>
      <c r="D43" s="83"/>
      <c r="E43" s="49"/>
      <c r="F43" s="85"/>
      <c r="G43"/>
      <c r="H43" s="85"/>
      <c r="I43"/>
      <c r="J43" s="85"/>
      <c r="K43"/>
      <c r="L43" s="85"/>
      <c r="N43" s="85"/>
      <c r="Q43" s="22"/>
    </row>
    <row r="44" spans="1:17" ht="12.75" customHeight="1" x14ac:dyDescent="0.2">
      <c r="A44" s="136" t="s">
        <v>58</v>
      </c>
      <c r="B44" s="1"/>
      <c r="C44" s="121">
        <v>-3239205</v>
      </c>
      <c r="D44" s="72" t="s">
        <v>8</v>
      </c>
      <c r="E44" s="49"/>
      <c r="F44" s="121"/>
      <c r="G44"/>
      <c r="H44" s="121"/>
      <c r="I44"/>
      <c r="J44" s="121"/>
      <c r="K44"/>
      <c r="L44" s="121">
        <f>C44</f>
        <v>-3239205</v>
      </c>
      <c r="N44" s="122" t="s">
        <v>76</v>
      </c>
      <c r="Q44" s="22"/>
    </row>
    <row r="45" spans="1:17" ht="12.75" customHeight="1" x14ac:dyDescent="0.2">
      <c r="A45" s="136" t="s">
        <v>83</v>
      </c>
      <c r="B45" s="1"/>
      <c r="C45" s="40">
        <v>1000000</v>
      </c>
      <c r="D45" s="72" t="s">
        <v>12</v>
      </c>
      <c r="E45" s="49"/>
      <c r="F45" s="40"/>
      <c r="G45"/>
      <c r="H45" s="40"/>
      <c r="I45"/>
      <c r="J45" s="40"/>
      <c r="K45"/>
      <c r="L45" s="40">
        <f t="shared" ref="L45:L65" si="2">C45</f>
        <v>1000000</v>
      </c>
      <c r="N45" s="176" t="s">
        <v>76</v>
      </c>
      <c r="Q45" s="22"/>
    </row>
    <row r="46" spans="1:17" ht="12.75" customHeight="1" x14ac:dyDescent="0.2">
      <c r="A46" s="167" t="s">
        <v>94</v>
      </c>
      <c r="B46" s="1"/>
      <c r="C46" s="40">
        <v>2001118</v>
      </c>
      <c r="D46" s="72" t="s">
        <v>8</v>
      </c>
      <c r="E46" s="50"/>
      <c r="F46" s="40"/>
      <c r="G46"/>
      <c r="H46" s="40"/>
      <c r="I46"/>
      <c r="J46" s="40"/>
      <c r="K46"/>
      <c r="L46" s="40">
        <f t="shared" si="2"/>
        <v>2001118</v>
      </c>
      <c r="N46" s="176" t="s">
        <v>133</v>
      </c>
      <c r="Q46" s="22"/>
    </row>
    <row r="47" spans="1:17" ht="12.75" customHeight="1" x14ac:dyDescent="0.2">
      <c r="A47" s="136" t="s">
        <v>84</v>
      </c>
      <c r="B47" s="1"/>
      <c r="C47" s="40">
        <v>200000</v>
      </c>
      <c r="D47" s="72" t="s">
        <v>12</v>
      </c>
      <c r="E47" s="49"/>
      <c r="F47" s="40"/>
      <c r="G47"/>
      <c r="H47" s="40"/>
      <c r="I47"/>
      <c r="J47" s="40"/>
      <c r="K47"/>
      <c r="L47" s="40">
        <f t="shared" si="2"/>
        <v>200000</v>
      </c>
      <c r="N47" s="122" t="s">
        <v>76</v>
      </c>
      <c r="Q47" s="22"/>
    </row>
    <row r="48" spans="1:17" ht="12.75" customHeight="1" x14ac:dyDescent="0.2">
      <c r="A48" s="136" t="s">
        <v>95</v>
      </c>
      <c r="B48" s="1"/>
      <c r="C48" s="40">
        <v>250000</v>
      </c>
      <c r="D48" s="72" t="s">
        <v>8</v>
      </c>
      <c r="E48" s="49"/>
      <c r="F48" s="40"/>
      <c r="G48"/>
      <c r="H48" s="40"/>
      <c r="I48"/>
      <c r="J48" s="40"/>
      <c r="K48"/>
      <c r="L48" s="40">
        <f t="shared" si="2"/>
        <v>250000</v>
      </c>
      <c r="N48" s="122" t="s">
        <v>76</v>
      </c>
      <c r="Q48" s="22"/>
    </row>
    <row r="49" spans="1:17" ht="12.75" customHeight="1" x14ac:dyDescent="0.2">
      <c r="A49" s="136" t="s">
        <v>61</v>
      </c>
      <c r="B49" s="1"/>
      <c r="C49" s="40">
        <v>19000000</v>
      </c>
      <c r="D49" s="72" t="s">
        <v>12</v>
      </c>
      <c r="E49" s="49"/>
      <c r="F49" s="40"/>
      <c r="G49"/>
      <c r="H49" s="40"/>
      <c r="I49"/>
      <c r="J49" s="40"/>
      <c r="K49"/>
      <c r="L49" s="40">
        <f t="shared" si="2"/>
        <v>19000000</v>
      </c>
      <c r="N49" s="122" t="s">
        <v>76</v>
      </c>
      <c r="Q49" s="22"/>
    </row>
    <row r="50" spans="1:17" ht="12.75" customHeight="1" x14ac:dyDescent="0.2">
      <c r="A50" s="136" t="s">
        <v>48</v>
      </c>
      <c r="B50" s="1"/>
      <c r="C50" s="40">
        <v>300000</v>
      </c>
      <c r="D50" s="72" t="s">
        <v>12</v>
      </c>
      <c r="E50" s="49"/>
      <c r="F50" s="40"/>
      <c r="G50"/>
      <c r="H50" s="40"/>
      <c r="I50"/>
      <c r="J50" s="40"/>
      <c r="K50"/>
      <c r="L50" s="40">
        <f t="shared" si="2"/>
        <v>300000</v>
      </c>
      <c r="N50" s="122" t="s">
        <v>76</v>
      </c>
      <c r="Q50" s="22"/>
    </row>
    <row r="51" spans="1:17" ht="12.75" customHeight="1" x14ac:dyDescent="0.2">
      <c r="A51" s="136" t="s">
        <v>85</v>
      </c>
      <c r="B51" s="1"/>
      <c r="C51" s="40">
        <v>200000</v>
      </c>
      <c r="D51" s="72" t="s">
        <v>8</v>
      </c>
      <c r="E51" s="49"/>
      <c r="F51" s="40"/>
      <c r="G51"/>
      <c r="H51" s="40"/>
      <c r="I51"/>
      <c r="J51" s="40"/>
      <c r="K51"/>
      <c r="L51" s="40">
        <f t="shared" si="2"/>
        <v>200000</v>
      </c>
      <c r="N51" s="122" t="s">
        <v>76</v>
      </c>
      <c r="Q51" s="22"/>
    </row>
    <row r="52" spans="1:17" ht="12.75" customHeight="1" x14ac:dyDescent="0.2">
      <c r="A52" s="136" t="s">
        <v>96</v>
      </c>
      <c r="B52" s="1"/>
      <c r="C52" s="40">
        <v>200000</v>
      </c>
      <c r="D52" s="72" t="s">
        <v>8</v>
      </c>
      <c r="E52" s="49"/>
      <c r="F52" s="40"/>
      <c r="G52"/>
      <c r="H52" s="40"/>
      <c r="I52"/>
      <c r="J52" s="40"/>
      <c r="K52"/>
      <c r="L52" s="40">
        <f t="shared" si="2"/>
        <v>200000</v>
      </c>
      <c r="N52" s="122" t="s">
        <v>76</v>
      </c>
      <c r="Q52" s="22"/>
    </row>
    <row r="53" spans="1:17" ht="12.75" customHeight="1" x14ac:dyDescent="0.2">
      <c r="A53" s="136" t="s">
        <v>49</v>
      </c>
      <c r="B53" s="1"/>
      <c r="C53" s="40">
        <v>300000</v>
      </c>
      <c r="D53" s="72" t="s">
        <v>8</v>
      </c>
      <c r="E53" s="49"/>
      <c r="F53" s="40"/>
      <c r="G53"/>
      <c r="H53" s="40"/>
      <c r="I53"/>
      <c r="J53" s="40"/>
      <c r="K53"/>
      <c r="L53" s="40">
        <f t="shared" si="2"/>
        <v>300000</v>
      </c>
      <c r="N53" s="122" t="s">
        <v>76</v>
      </c>
      <c r="Q53" s="22"/>
    </row>
    <row r="54" spans="1:17" ht="12.75" customHeight="1" x14ac:dyDescent="0.2">
      <c r="A54" s="136" t="s">
        <v>59</v>
      </c>
      <c r="B54" s="1"/>
      <c r="C54" s="40">
        <v>245000</v>
      </c>
      <c r="D54" s="72" t="s">
        <v>8</v>
      </c>
      <c r="E54" s="49"/>
      <c r="F54" s="40"/>
      <c r="G54"/>
      <c r="H54" s="40"/>
      <c r="I54"/>
      <c r="J54" s="40"/>
      <c r="K54"/>
      <c r="L54" s="40">
        <f t="shared" si="2"/>
        <v>245000</v>
      </c>
      <c r="N54" s="122" t="s">
        <v>76</v>
      </c>
      <c r="Q54" s="22"/>
    </row>
    <row r="55" spans="1:17" ht="12.75" customHeight="1" x14ac:dyDescent="0.2">
      <c r="A55" s="136" t="s">
        <v>67</v>
      </c>
      <c r="B55" s="1"/>
      <c r="C55" s="40">
        <v>700000</v>
      </c>
      <c r="D55" s="72" t="s">
        <v>8</v>
      </c>
      <c r="E55" s="49"/>
      <c r="F55" s="40"/>
      <c r="G55"/>
      <c r="H55" s="40"/>
      <c r="I55"/>
      <c r="J55" s="40"/>
      <c r="K55"/>
      <c r="L55" s="40">
        <f t="shared" si="2"/>
        <v>700000</v>
      </c>
      <c r="N55" s="122" t="s">
        <v>76</v>
      </c>
      <c r="Q55" s="22"/>
    </row>
    <row r="56" spans="1:17" ht="12.75" customHeight="1" x14ac:dyDescent="0.2">
      <c r="A56" s="136" t="s">
        <v>68</v>
      </c>
      <c r="B56" s="1"/>
      <c r="C56" s="121">
        <v>-643484</v>
      </c>
      <c r="D56" s="72" t="s">
        <v>8</v>
      </c>
      <c r="E56" s="49"/>
      <c r="F56" s="121"/>
      <c r="G56"/>
      <c r="H56" s="121"/>
      <c r="I56"/>
      <c r="J56" s="121"/>
      <c r="K56"/>
      <c r="L56" s="121">
        <f t="shared" si="2"/>
        <v>-643484</v>
      </c>
      <c r="N56" s="122" t="s">
        <v>76</v>
      </c>
      <c r="Q56" s="22"/>
    </row>
    <row r="57" spans="1:17" ht="12.75" customHeight="1" x14ac:dyDescent="0.2">
      <c r="A57" s="136" t="s">
        <v>69</v>
      </c>
      <c r="B57" s="1"/>
      <c r="C57" s="121">
        <v>-71358</v>
      </c>
      <c r="D57" s="72" t="s">
        <v>8</v>
      </c>
      <c r="E57" s="49"/>
      <c r="F57" s="121"/>
      <c r="G57"/>
      <c r="H57" s="121"/>
      <c r="I57"/>
      <c r="J57" s="121"/>
      <c r="K57"/>
      <c r="L57" s="121">
        <f t="shared" si="2"/>
        <v>-71358</v>
      </c>
      <c r="N57" s="122" t="s">
        <v>76</v>
      </c>
      <c r="Q57" s="22"/>
    </row>
    <row r="58" spans="1:17" ht="12.75" customHeight="1" x14ac:dyDescent="0.2">
      <c r="A58" s="136" t="s">
        <v>50</v>
      </c>
      <c r="B58" s="1"/>
      <c r="C58" s="137" t="s">
        <v>97</v>
      </c>
      <c r="D58" s="72" t="s">
        <v>8</v>
      </c>
      <c r="E58" s="49"/>
      <c r="F58" s="137"/>
      <c r="G58"/>
      <c r="H58" s="137"/>
      <c r="I58"/>
      <c r="J58" s="137"/>
      <c r="K58"/>
      <c r="L58" s="40" t="str">
        <f t="shared" si="2"/>
        <v>no saving</v>
      </c>
      <c r="N58" s="122" t="s">
        <v>76</v>
      </c>
      <c r="Q58" s="22"/>
    </row>
    <row r="59" spans="1:17" ht="12.75" customHeight="1" x14ac:dyDescent="0.2">
      <c r="A59" s="136" t="s">
        <v>62</v>
      </c>
      <c r="B59" s="1"/>
      <c r="C59" s="121">
        <v>-73848</v>
      </c>
      <c r="D59" s="72" t="s">
        <v>8</v>
      </c>
      <c r="E59" s="49"/>
      <c r="F59" s="121"/>
      <c r="G59"/>
      <c r="H59" s="121"/>
      <c r="I59"/>
      <c r="J59" s="121"/>
      <c r="K59"/>
      <c r="L59" s="121">
        <f t="shared" si="2"/>
        <v>-73848</v>
      </c>
      <c r="N59" s="122" t="s">
        <v>76</v>
      </c>
      <c r="Q59" s="22"/>
    </row>
    <row r="60" spans="1:17" ht="12.75" customHeight="1" x14ac:dyDescent="0.2">
      <c r="A60" s="136" t="s">
        <v>63</v>
      </c>
      <c r="B60" s="1"/>
      <c r="C60" s="121">
        <v>-108796</v>
      </c>
      <c r="D60" s="72" t="s">
        <v>8</v>
      </c>
      <c r="E60" s="49"/>
      <c r="F60" s="121"/>
      <c r="G60"/>
      <c r="H60" s="121"/>
      <c r="I60"/>
      <c r="J60" s="121"/>
      <c r="K60"/>
      <c r="L60" s="121">
        <f t="shared" si="2"/>
        <v>-108796</v>
      </c>
      <c r="N60" s="122" t="s">
        <v>76</v>
      </c>
      <c r="Q60" s="22"/>
    </row>
    <row r="61" spans="1:17" ht="12.75" customHeight="1" x14ac:dyDescent="0.2">
      <c r="A61" s="136" t="s">
        <v>108</v>
      </c>
      <c r="B61" s="1"/>
      <c r="C61" s="121">
        <v>-188030</v>
      </c>
      <c r="D61" s="72" t="s">
        <v>8</v>
      </c>
      <c r="E61" s="49"/>
      <c r="F61" s="121"/>
      <c r="G61"/>
      <c r="H61" s="121"/>
      <c r="I61"/>
      <c r="J61" s="121"/>
      <c r="K61"/>
      <c r="L61" s="121">
        <f t="shared" si="2"/>
        <v>-188030</v>
      </c>
      <c r="N61" s="122" t="s">
        <v>76</v>
      </c>
      <c r="Q61" s="22"/>
    </row>
    <row r="62" spans="1:17" ht="12.75" customHeight="1" x14ac:dyDescent="0.2">
      <c r="A62" s="136" t="s">
        <v>38</v>
      </c>
      <c r="B62" s="1"/>
      <c r="C62" s="40">
        <v>1000000</v>
      </c>
      <c r="D62" s="72" t="s">
        <v>12</v>
      </c>
      <c r="E62" s="49"/>
      <c r="F62" s="40"/>
      <c r="G62"/>
      <c r="H62" s="40"/>
      <c r="I62"/>
      <c r="J62" s="40"/>
      <c r="K62"/>
      <c r="L62" s="40">
        <f t="shared" si="2"/>
        <v>1000000</v>
      </c>
      <c r="N62" s="122" t="s">
        <v>74</v>
      </c>
      <c r="Q62" s="22"/>
    </row>
    <row r="63" spans="1:17" ht="12.75" customHeight="1" x14ac:dyDescent="0.2">
      <c r="A63" s="136" t="s">
        <v>45</v>
      </c>
      <c r="B63" s="1"/>
      <c r="C63" s="121">
        <v>-140000</v>
      </c>
      <c r="D63" s="72" t="s">
        <v>8</v>
      </c>
      <c r="E63" s="49"/>
      <c r="F63" s="121"/>
      <c r="G63"/>
      <c r="H63" s="121"/>
      <c r="I63"/>
      <c r="J63" s="121"/>
      <c r="K63"/>
      <c r="L63" s="121">
        <f t="shared" si="2"/>
        <v>-140000</v>
      </c>
      <c r="N63" s="122" t="s">
        <v>76</v>
      </c>
      <c r="Q63" s="22"/>
    </row>
    <row r="64" spans="1:17" ht="12.75" customHeight="1" x14ac:dyDescent="0.2">
      <c r="A64" s="136" t="s">
        <v>52</v>
      </c>
      <c r="B64" s="1"/>
      <c r="C64" s="121">
        <v>-4550000</v>
      </c>
      <c r="D64" s="72" t="s">
        <v>12</v>
      </c>
      <c r="E64" s="49"/>
      <c r="F64" s="121"/>
      <c r="G64"/>
      <c r="H64" s="121"/>
      <c r="I64"/>
      <c r="J64" s="121"/>
      <c r="K64"/>
      <c r="L64" s="121">
        <f t="shared" si="2"/>
        <v>-4550000</v>
      </c>
      <c r="N64" s="122" t="s">
        <v>73</v>
      </c>
      <c r="Q64" s="22"/>
    </row>
    <row r="65" spans="1:17" ht="12.75" customHeight="1" x14ac:dyDescent="0.2">
      <c r="A65" s="136" t="s">
        <v>53</v>
      </c>
      <c r="B65" s="1"/>
      <c r="C65" s="121">
        <v>-6145461</v>
      </c>
      <c r="D65" s="72" t="s">
        <v>12</v>
      </c>
      <c r="E65" s="49"/>
      <c r="F65" s="121"/>
      <c r="G65"/>
      <c r="H65" s="121"/>
      <c r="I65"/>
      <c r="J65" s="121"/>
      <c r="K65"/>
      <c r="L65" s="121">
        <f t="shared" si="2"/>
        <v>-6145461</v>
      </c>
      <c r="N65" s="122" t="s">
        <v>73</v>
      </c>
      <c r="Q65" s="22"/>
    </row>
    <row r="66" spans="1:17" ht="6" customHeight="1" x14ac:dyDescent="0.2">
      <c r="A66" s="139"/>
      <c r="B66" s="13"/>
      <c r="C66" s="43"/>
      <c r="D66" s="36"/>
      <c r="E66" s="49"/>
      <c r="F66" s="43"/>
      <c r="G66"/>
      <c r="H66" s="43"/>
      <c r="I66"/>
      <c r="J66" s="43"/>
      <c r="K66"/>
      <c r="L66" s="43"/>
      <c r="N66" s="168"/>
      <c r="Q66" s="22"/>
    </row>
    <row r="67" spans="1:17" ht="12.75" customHeight="1" x14ac:dyDescent="0.2">
      <c r="A67" s="140" t="s">
        <v>3</v>
      </c>
      <c r="B67" s="173"/>
      <c r="C67" s="6">
        <f>SUM(C44:C65)</f>
        <v>10235936</v>
      </c>
      <c r="D67" s="141"/>
      <c r="E67" s="49"/>
      <c r="F67" s="6">
        <f>SUM(F44:F65)</f>
        <v>0</v>
      </c>
      <c r="G67"/>
      <c r="H67"/>
      <c r="I67"/>
      <c r="J67" s="6">
        <f>SUM(J44:J65)</f>
        <v>0</v>
      </c>
      <c r="K67"/>
      <c r="L67" s="6">
        <f>SUM(L44:L65)</f>
        <v>10235936</v>
      </c>
      <c r="Q67" s="22"/>
    </row>
    <row r="68" spans="1:17" ht="15.75" customHeight="1" x14ac:dyDescent="0.2">
      <c r="A68" s="195" t="s">
        <v>4</v>
      </c>
      <c r="B68" s="13"/>
      <c r="C68" s="3"/>
      <c r="D68" s="4"/>
      <c r="E68" s="49"/>
      <c r="F68"/>
      <c r="G68"/>
      <c r="H68"/>
      <c r="I68"/>
      <c r="J68"/>
      <c r="K68"/>
      <c r="L68"/>
      <c r="Q68" s="22"/>
    </row>
    <row r="69" spans="1:17" ht="10.15" customHeight="1" x14ac:dyDescent="0.2">
      <c r="A69" s="131"/>
      <c r="B69" s="13"/>
      <c r="C69" s="24"/>
      <c r="D69" s="71"/>
      <c r="E69" s="49"/>
      <c r="F69" s="24"/>
      <c r="G69"/>
      <c r="H69" s="24"/>
      <c r="I69"/>
      <c r="J69" s="24"/>
      <c r="K69"/>
      <c r="L69" s="24"/>
      <c r="N69" s="24"/>
      <c r="Q69" s="22"/>
    </row>
    <row r="70" spans="1:17" x14ac:dyDescent="0.2">
      <c r="A70" s="131" t="s">
        <v>71</v>
      </c>
      <c r="B70" s="13"/>
      <c r="C70" s="25">
        <v>500000</v>
      </c>
      <c r="D70" s="34" t="s">
        <v>12</v>
      </c>
      <c r="E70" s="49"/>
      <c r="F70" s="25"/>
      <c r="G70"/>
      <c r="H70" s="25"/>
      <c r="I70"/>
      <c r="J70" s="25"/>
      <c r="K70"/>
      <c r="L70" s="25">
        <f>C70</f>
        <v>500000</v>
      </c>
      <c r="N70" s="177" t="s">
        <v>110</v>
      </c>
      <c r="Q70" s="22"/>
    </row>
    <row r="71" spans="1:17" x14ac:dyDescent="0.2">
      <c r="A71" s="131" t="s">
        <v>72</v>
      </c>
      <c r="B71" s="13"/>
      <c r="C71" s="25">
        <v>300000</v>
      </c>
      <c r="D71" s="34" t="s">
        <v>12</v>
      </c>
      <c r="E71" s="49"/>
      <c r="F71" s="25"/>
      <c r="G71"/>
      <c r="H71" s="25"/>
      <c r="I71"/>
      <c r="J71" s="25"/>
      <c r="K71"/>
      <c r="L71" s="25">
        <f t="shared" ref="L71:L74" si="3">C71</f>
        <v>300000</v>
      </c>
      <c r="N71" s="177" t="s">
        <v>110</v>
      </c>
      <c r="Q71" s="22"/>
    </row>
    <row r="72" spans="1:17" x14ac:dyDescent="0.2">
      <c r="A72" s="131" t="s">
        <v>98</v>
      </c>
      <c r="B72" s="13"/>
      <c r="C72" s="25">
        <v>50000</v>
      </c>
      <c r="D72" s="34" t="s">
        <v>12</v>
      </c>
      <c r="E72" s="49"/>
      <c r="F72" s="25"/>
      <c r="G72"/>
      <c r="H72" s="25"/>
      <c r="I72"/>
      <c r="J72" s="25"/>
      <c r="K72"/>
      <c r="L72" s="25">
        <f t="shared" si="3"/>
        <v>50000</v>
      </c>
      <c r="N72" s="177" t="s">
        <v>110</v>
      </c>
      <c r="Q72" s="22"/>
    </row>
    <row r="73" spans="1:17" x14ac:dyDescent="0.2">
      <c r="A73" s="131" t="s">
        <v>99</v>
      </c>
      <c r="B73" s="13"/>
      <c r="C73" s="25">
        <v>25000</v>
      </c>
      <c r="D73" s="34" t="s">
        <v>12</v>
      </c>
      <c r="E73" s="49"/>
      <c r="F73" s="25"/>
      <c r="G73"/>
      <c r="H73" s="25"/>
      <c r="I73"/>
      <c r="J73" s="25"/>
      <c r="K73"/>
      <c r="L73" s="25">
        <f t="shared" si="3"/>
        <v>25000</v>
      </c>
      <c r="N73" s="177" t="s">
        <v>110</v>
      </c>
      <c r="Q73" s="22"/>
    </row>
    <row r="74" spans="1:17" x14ac:dyDescent="0.2">
      <c r="A74" s="131" t="s">
        <v>100</v>
      </c>
      <c r="B74" s="13"/>
      <c r="C74" s="25">
        <v>360000</v>
      </c>
      <c r="D74" s="34" t="s">
        <v>12</v>
      </c>
      <c r="E74" s="49"/>
      <c r="F74" s="25"/>
      <c r="G74"/>
      <c r="H74" s="25"/>
      <c r="I74"/>
      <c r="J74" s="25"/>
      <c r="K74"/>
      <c r="L74" s="25">
        <f t="shared" si="3"/>
        <v>360000</v>
      </c>
      <c r="N74" s="177" t="s">
        <v>110</v>
      </c>
      <c r="Q74" s="22"/>
    </row>
    <row r="75" spans="1:17" x14ac:dyDescent="0.2">
      <c r="A75" s="131" t="s">
        <v>70</v>
      </c>
      <c r="B75" s="13"/>
      <c r="C75" s="27">
        <v>740000</v>
      </c>
      <c r="D75" s="36" t="s">
        <v>12</v>
      </c>
      <c r="E75" s="49"/>
      <c r="F75" s="27"/>
      <c r="G75"/>
      <c r="H75" s="27"/>
      <c r="I75"/>
      <c r="J75" s="27"/>
      <c r="K75"/>
      <c r="L75" s="27">
        <f>C75</f>
        <v>740000</v>
      </c>
      <c r="N75" s="178" t="s">
        <v>110</v>
      </c>
      <c r="Q75" s="22"/>
    </row>
    <row r="76" spans="1:17" x14ac:dyDescent="0.2">
      <c r="A76" s="142" t="s">
        <v>5</v>
      </c>
      <c r="B76" s="13"/>
      <c r="C76" s="6">
        <v>1975000</v>
      </c>
      <c r="D76" s="39"/>
      <c r="E76" s="49"/>
      <c r="F76" s="6">
        <v>0</v>
      </c>
      <c r="G76"/>
      <c r="H76" s="6">
        <v>0</v>
      </c>
      <c r="I76"/>
      <c r="J76" s="6">
        <v>0</v>
      </c>
      <c r="K76"/>
      <c r="L76" s="6">
        <f>SUM(L70:L75)</f>
        <v>1975000</v>
      </c>
      <c r="Q76" s="22"/>
    </row>
    <row r="77" spans="1:17" ht="6" customHeight="1" x14ac:dyDescent="0.2">
      <c r="A77" s="142"/>
      <c r="B77" s="13"/>
      <c r="C77" s="7"/>
      <c r="D77" s="17"/>
      <c r="E77" s="49"/>
      <c r="F77"/>
      <c r="G77"/>
      <c r="H77"/>
      <c r="I77"/>
      <c r="J77"/>
      <c r="K77"/>
      <c r="L77"/>
      <c r="Q77" s="22"/>
    </row>
    <row r="78" spans="1:17" x14ac:dyDescent="0.2">
      <c r="A78" s="142" t="s">
        <v>6</v>
      </c>
      <c r="B78" s="13"/>
      <c r="C78" s="8">
        <v>50876131</v>
      </c>
      <c r="D78" s="2"/>
      <c r="E78" s="49"/>
      <c r="F78" s="203">
        <f>F76+F67+F40</f>
        <v>-5715000</v>
      </c>
      <c r="G78"/>
      <c r="H78" s="204">
        <f>H76+H67+H40</f>
        <v>8819908</v>
      </c>
      <c r="I78"/>
      <c r="J78" s="204">
        <f>J76+J67+J40</f>
        <v>13068114</v>
      </c>
      <c r="K78"/>
      <c r="L78" s="204">
        <f>L76+L67+L40</f>
        <v>27203109</v>
      </c>
      <c r="Q78" s="22"/>
    </row>
    <row r="79" spans="1:17" ht="6.75" customHeight="1" thickBot="1" x14ac:dyDescent="0.25">
      <c r="A79" s="142"/>
      <c r="B79" s="1"/>
      <c r="C79" s="5"/>
      <c r="D79" s="2"/>
      <c r="E79" s="49"/>
      <c r="F79"/>
      <c r="G79"/>
      <c r="H79"/>
      <c r="I79"/>
      <c r="J79"/>
      <c r="K79"/>
      <c r="L79"/>
      <c r="Q79" s="22"/>
    </row>
    <row r="80" spans="1:17" ht="17.45" customHeight="1" thickBot="1" x14ac:dyDescent="0.25">
      <c r="A80" s="196" t="s">
        <v>14</v>
      </c>
      <c r="B80" s="13"/>
      <c r="C80" s="119"/>
      <c r="D80" s="4"/>
      <c r="E80" s="49"/>
      <c r="F80"/>
      <c r="G80"/>
      <c r="H80"/>
      <c r="I80"/>
      <c r="J80"/>
      <c r="K80"/>
      <c r="L80"/>
      <c r="Q80" s="22"/>
    </row>
    <row r="81" spans="1:17" ht="12.75" customHeight="1" x14ac:dyDescent="0.2">
      <c r="A81" s="138" t="s">
        <v>25</v>
      </c>
      <c r="B81" s="13"/>
      <c r="C81" s="24">
        <v>101732591</v>
      </c>
      <c r="D81" s="71" t="s">
        <v>8</v>
      </c>
      <c r="E81" s="49"/>
      <c r="F81" s="24">
        <f>C81</f>
        <v>101732591</v>
      </c>
      <c r="G81"/>
      <c r="H81" s="24"/>
      <c r="I81"/>
      <c r="J81" s="24"/>
      <c r="K81"/>
      <c r="L81" s="24"/>
      <c r="N81" s="24" t="s">
        <v>113</v>
      </c>
      <c r="Q81" s="22"/>
    </row>
    <row r="82" spans="1:17" ht="12.75" customHeight="1" x14ac:dyDescent="0.2">
      <c r="A82" s="131" t="s">
        <v>60</v>
      </c>
      <c r="B82" s="13"/>
      <c r="C82" s="25">
        <v>700000</v>
      </c>
      <c r="D82" s="34" t="s">
        <v>8</v>
      </c>
      <c r="E82" s="49"/>
      <c r="F82" s="25">
        <f>C82</f>
        <v>700000</v>
      </c>
      <c r="G82"/>
      <c r="H82" s="25"/>
      <c r="I82"/>
      <c r="J82" s="25"/>
      <c r="K82"/>
      <c r="L82" s="25"/>
      <c r="N82" s="208" t="s">
        <v>114</v>
      </c>
      <c r="Q82" s="22"/>
    </row>
    <row r="83" spans="1:17" ht="12.75" customHeight="1" x14ac:dyDescent="0.2">
      <c r="A83" s="131" t="s">
        <v>86</v>
      </c>
      <c r="B83" s="13"/>
      <c r="C83" s="25">
        <v>5000000</v>
      </c>
      <c r="D83" s="34" t="s">
        <v>12</v>
      </c>
      <c r="E83" s="49"/>
      <c r="F83" s="25">
        <f>C83</f>
        <v>5000000</v>
      </c>
      <c r="G83"/>
      <c r="H83" s="25"/>
      <c r="I83"/>
      <c r="J83" s="25"/>
      <c r="K83"/>
      <c r="L83" s="25"/>
      <c r="N83" s="209"/>
      <c r="Q83" s="22"/>
    </row>
    <row r="84" spans="1:17" ht="61.15" customHeight="1" x14ac:dyDescent="0.2">
      <c r="A84" s="131" t="s">
        <v>101</v>
      </c>
      <c r="B84" s="13"/>
      <c r="C84" s="25">
        <v>25341188</v>
      </c>
      <c r="D84" s="34" t="s">
        <v>12</v>
      </c>
      <c r="E84" s="49"/>
      <c r="F84" s="25"/>
      <c r="G84"/>
      <c r="H84" s="25">
        <f>C84/2</f>
        <v>12670594</v>
      </c>
      <c r="I84"/>
      <c r="J84" s="25">
        <f>H84</f>
        <v>12670594</v>
      </c>
      <c r="K84"/>
      <c r="L84" s="25"/>
      <c r="N84" s="186" t="s">
        <v>119</v>
      </c>
      <c r="Q84" s="22"/>
    </row>
    <row r="85" spans="1:17" ht="12.75" customHeight="1" x14ac:dyDescent="0.2">
      <c r="A85" s="131"/>
      <c r="B85" s="13"/>
      <c r="C85" s="25"/>
      <c r="D85" s="34"/>
      <c r="E85" s="49"/>
      <c r="F85" s="25"/>
      <c r="G85"/>
      <c r="H85" s="25"/>
      <c r="I85"/>
      <c r="J85" s="25"/>
      <c r="K85"/>
      <c r="L85" s="25"/>
      <c r="N85" s="25"/>
      <c r="Q85" s="22"/>
    </row>
    <row r="86" spans="1:17" ht="42.6" customHeight="1" x14ac:dyDescent="0.2">
      <c r="A86" s="131" t="s">
        <v>102</v>
      </c>
      <c r="B86" s="13"/>
      <c r="C86" s="25">
        <v>35364775</v>
      </c>
      <c r="D86" s="34" t="s">
        <v>8</v>
      </c>
      <c r="E86" s="49"/>
      <c r="F86" s="25">
        <f>C86-7000000</f>
        <v>28364775</v>
      </c>
      <c r="G86"/>
      <c r="H86" s="25">
        <v>7000000</v>
      </c>
      <c r="I86"/>
      <c r="J86" s="25"/>
      <c r="K86"/>
      <c r="L86" s="25"/>
      <c r="N86" s="205" t="s">
        <v>131</v>
      </c>
      <c r="Q86" s="22"/>
    </row>
    <row r="87" spans="1:17" ht="12.75" customHeight="1" x14ac:dyDescent="0.2">
      <c r="A87" s="131" t="s">
        <v>103</v>
      </c>
      <c r="B87" s="13"/>
      <c r="C87" s="25">
        <v>61537448</v>
      </c>
      <c r="D87" s="34" t="s">
        <v>8</v>
      </c>
      <c r="E87" s="49"/>
      <c r="F87" s="25">
        <f>C87</f>
        <v>61537448</v>
      </c>
      <c r="G87"/>
      <c r="H87" s="25"/>
      <c r="I87"/>
      <c r="J87" s="25"/>
      <c r="K87"/>
      <c r="L87" s="25"/>
      <c r="N87" s="25"/>
      <c r="Q87" s="22"/>
    </row>
    <row r="88" spans="1:17" ht="12.75" customHeight="1" x14ac:dyDescent="0.2">
      <c r="A88" s="131" t="s">
        <v>16</v>
      </c>
      <c r="B88" s="13"/>
      <c r="C88" s="25">
        <v>47790931</v>
      </c>
      <c r="D88" s="34" t="s">
        <v>8</v>
      </c>
      <c r="E88" s="49"/>
      <c r="F88" s="25">
        <f>C88</f>
        <v>47790931</v>
      </c>
      <c r="G88"/>
      <c r="H88" s="25"/>
      <c r="I88"/>
      <c r="J88" s="25"/>
      <c r="K88"/>
      <c r="L88" s="25"/>
      <c r="N88" s="25"/>
      <c r="Q88" s="22"/>
    </row>
    <row r="89" spans="1:17" ht="12.75" customHeight="1" x14ac:dyDescent="0.2">
      <c r="A89" s="131" t="s">
        <v>19</v>
      </c>
      <c r="B89" s="13"/>
      <c r="C89" s="25">
        <v>31939125</v>
      </c>
      <c r="D89" s="34" t="s">
        <v>8</v>
      </c>
      <c r="E89" s="49"/>
      <c r="F89" s="25">
        <f>C89</f>
        <v>31939125</v>
      </c>
      <c r="G89"/>
      <c r="H89" s="25"/>
      <c r="I89"/>
      <c r="J89" s="25"/>
      <c r="K89"/>
      <c r="L89" s="25"/>
      <c r="N89" s="25"/>
      <c r="Q89" s="22"/>
    </row>
    <row r="90" spans="1:17" ht="12.75" customHeight="1" x14ac:dyDescent="0.2">
      <c r="A90" s="138"/>
      <c r="B90" s="13"/>
      <c r="C90" s="25"/>
      <c r="D90" s="34"/>
      <c r="E90" s="49"/>
      <c r="F90" s="25"/>
      <c r="G90"/>
      <c r="H90" s="25"/>
      <c r="I90"/>
      <c r="J90" s="25"/>
      <c r="K90"/>
      <c r="L90" s="25"/>
      <c r="N90" s="25"/>
      <c r="Q90" s="22"/>
    </row>
    <row r="91" spans="1:17" ht="12.75" customHeight="1" x14ac:dyDescent="0.2">
      <c r="A91" s="136" t="s">
        <v>29</v>
      </c>
      <c r="B91" s="37"/>
      <c r="C91" s="40">
        <v>997153</v>
      </c>
      <c r="D91" s="34" t="s">
        <v>8</v>
      </c>
      <c r="E91" s="49"/>
      <c r="F91" s="40"/>
      <c r="G91"/>
      <c r="H91" s="40"/>
      <c r="I91"/>
      <c r="J91" s="40"/>
      <c r="K91"/>
      <c r="L91" s="40">
        <f>C91</f>
        <v>997153</v>
      </c>
      <c r="N91" s="177" t="s">
        <v>76</v>
      </c>
      <c r="Q91" s="22"/>
    </row>
    <row r="92" spans="1:17" ht="12.75" customHeight="1" x14ac:dyDescent="0.2">
      <c r="A92" s="136" t="s">
        <v>104</v>
      </c>
      <c r="B92" s="37"/>
      <c r="C92" s="45">
        <v>274197</v>
      </c>
      <c r="D92" s="34" t="s">
        <v>8</v>
      </c>
      <c r="E92" s="49"/>
      <c r="F92" s="45"/>
      <c r="G92"/>
      <c r="H92" s="45"/>
      <c r="I92"/>
      <c r="J92" s="45"/>
      <c r="K92"/>
      <c r="L92" s="45">
        <f>C92</f>
        <v>274197</v>
      </c>
      <c r="N92" s="179" t="s">
        <v>74</v>
      </c>
      <c r="Q92" s="22"/>
    </row>
    <row r="93" spans="1:17" ht="12.75" customHeight="1" x14ac:dyDescent="0.2">
      <c r="A93" s="136" t="s">
        <v>17</v>
      </c>
      <c r="B93" s="37"/>
      <c r="C93" s="45">
        <v>359562</v>
      </c>
      <c r="D93" s="73" t="s">
        <v>8</v>
      </c>
      <c r="E93" s="49"/>
      <c r="F93" s="45"/>
      <c r="G93"/>
      <c r="H93" s="45"/>
      <c r="I93"/>
      <c r="J93" s="45"/>
      <c r="K93"/>
      <c r="L93" s="45">
        <f>C93</f>
        <v>359562</v>
      </c>
      <c r="N93" s="179" t="s">
        <v>76</v>
      </c>
      <c r="Q93" s="22"/>
    </row>
    <row r="94" spans="1:17" ht="12.75" customHeight="1" x14ac:dyDescent="0.2">
      <c r="A94" s="136" t="s">
        <v>18</v>
      </c>
      <c r="B94" s="37"/>
      <c r="C94" s="41">
        <v>168764</v>
      </c>
      <c r="D94" s="74" t="s">
        <v>8</v>
      </c>
      <c r="E94" s="49"/>
      <c r="F94" s="41"/>
      <c r="G94"/>
      <c r="H94" s="41"/>
      <c r="I94"/>
      <c r="J94" s="41"/>
      <c r="K94"/>
      <c r="L94" s="41">
        <f>C94</f>
        <v>168764</v>
      </c>
      <c r="N94" s="178" t="s">
        <v>76</v>
      </c>
      <c r="Q94" s="22"/>
    </row>
    <row r="95" spans="1:17" ht="14.45" customHeight="1" x14ac:dyDescent="0.2">
      <c r="A95" s="140" t="s">
        <v>15</v>
      </c>
      <c r="B95" s="13"/>
      <c r="C95" s="35">
        <v>311205734</v>
      </c>
      <c r="D95" s="134"/>
      <c r="E95" s="49"/>
      <c r="F95" s="35">
        <f>SUM(F81:F94)</f>
        <v>277064870</v>
      </c>
      <c r="G95"/>
      <c r="H95" s="35">
        <f>SUM(H81:H94)</f>
        <v>19670594</v>
      </c>
      <c r="I95"/>
      <c r="J95" s="35">
        <f>SUM(J81:J94)</f>
        <v>12670594</v>
      </c>
      <c r="K95"/>
      <c r="L95" s="35">
        <f>SUM(L81:L94)</f>
        <v>1799676</v>
      </c>
      <c r="Q95" s="22"/>
    </row>
    <row r="96" spans="1:17" ht="12.75" customHeight="1" x14ac:dyDescent="0.2">
      <c r="A96" s="135"/>
      <c r="B96" s="13"/>
      <c r="C96" s="3"/>
      <c r="D96" s="4"/>
      <c r="E96" s="49"/>
      <c r="F96"/>
      <c r="G96"/>
      <c r="H96"/>
      <c r="I96"/>
      <c r="J96"/>
      <c r="K96"/>
      <c r="L96"/>
      <c r="Q96" s="22"/>
    </row>
    <row r="97" spans="1:17" x14ac:dyDescent="0.2">
      <c r="A97" s="129" t="s">
        <v>105</v>
      </c>
      <c r="B97" s="1"/>
      <c r="D97" s="124"/>
      <c r="E97" s="49"/>
      <c r="F97"/>
      <c r="G97"/>
      <c r="H97"/>
      <c r="I97"/>
      <c r="J97"/>
      <c r="K97"/>
      <c r="L97"/>
      <c r="Q97" s="22"/>
    </row>
    <row r="98" spans="1:17" x14ac:dyDescent="0.2">
      <c r="A98" s="144" t="s">
        <v>64</v>
      </c>
      <c r="B98" s="1"/>
      <c r="C98" s="30">
        <v>-11622037</v>
      </c>
      <c r="D98" s="71" t="s">
        <v>8</v>
      </c>
      <c r="E98" s="50"/>
      <c r="F98" s="70"/>
      <c r="G98"/>
      <c r="H98" s="70"/>
      <c r="I98"/>
      <c r="J98" s="70"/>
      <c r="K98"/>
      <c r="L98" s="70">
        <f>C98</f>
        <v>-11622037</v>
      </c>
      <c r="N98" s="183" t="s">
        <v>73</v>
      </c>
      <c r="Q98" s="22"/>
    </row>
    <row r="99" spans="1:17" x14ac:dyDescent="0.2">
      <c r="A99" s="144" t="s">
        <v>65</v>
      </c>
      <c r="B99" s="1"/>
      <c r="C99" s="31">
        <v>-41891102</v>
      </c>
      <c r="D99" s="34" t="s">
        <v>12</v>
      </c>
      <c r="E99" s="50"/>
      <c r="F99" s="181"/>
      <c r="G99"/>
      <c r="H99" s="181"/>
      <c r="I99"/>
      <c r="J99" s="181"/>
      <c r="K99"/>
      <c r="L99" s="181">
        <f>C99</f>
        <v>-41891102</v>
      </c>
      <c r="N99" s="184" t="s">
        <v>73</v>
      </c>
      <c r="Q99" s="22"/>
    </row>
    <row r="100" spans="1:17" x14ac:dyDescent="0.2">
      <c r="A100" s="144"/>
      <c r="B100" s="1"/>
      <c r="C100" s="31">
        <v>-1386090</v>
      </c>
      <c r="D100" s="34" t="s">
        <v>8</v>
      </c>
      <c r="E100" s="50"/>
      <c r="F100" s="181"/>
      <c r="G100"/>
      <c r="H100" s="181"/>
      <c r="I100"/>
      <c r="J100" s="181"/>
      <c r="K100"/>
      <c r="L100" s="181">
        <f>C100</f>
        <v>-1386090</v>
      </c>
      <c r="N100" s="184" t="s">
        <v>73</v>
      </c>
      <c r="Q100" s="22"/>
    </row>
    <row r="101" spans="1:17" ht="4.9000000000000004" customHeight="1" x14ac:dyDescent="0.2">
      <c r="A101" s="145"/>
      <c r="B101" s="1"/>
      <c r="C101" s="43"/>
      <c r="D101" s="36"/>
      <c r="E101" s="49"/>
      <c r="F101" s="182"/>
      <c r="G101"/>
      <c r="H101" s="182"/>
      <c r="I101"/>
      <c r="J101" s="182"/>
      <c r="K101"/>
      <c r="L101" s="182"/>
      <c r="N101" s="185"/>
      <c r="Q101" s="22"/>
    </row>
    <row r="102" spans="1:17" x14ac:dyDescent="0.2">
      <c r="A102" s="146" t="s">
        <v>26</v>
      </c>
      <c r="B102" s="1"/>
      <c r="C102" s="180">
        <v>-54899229</v>
      </c>
      <c r="D102" s="84"/>
      <c r="E102" s="49"/>
      <c r="F102" s="35">
        <v>0</v>
      </c>
      <c r="G102"/>
      <c r="H102" s="35">
        <v>0</v>
      </c>
      <c r="I102"/>
      <c r="J102" s="35">
        <v>0</v>
      </c>
      <c r="K102"/>
      <c r="L102" s="77">
        <f>SUM(L98:L101)</f>
        <v>-54899229</v>
      </c>
      <c r="N102" s="77"/>
      <c r="Q102" s="22"/>
    </row>
    <row r="103" spans="1:17" ht="12.75" customHeight="1" x14ac:dyDescent="0.2">
      <c r="A103" s="143"/>
      <c r="B103" s="13"/>
      <c r="C103" s="3"/>
      <c r="D103" s="4"/>
      <c r="E103" s="49"/>
      <c r="F103"/>
      <c r="G103"/>
      <c r="H103"/>
      <c r="I103"/>
      <c r="J103"/>
      <c r="K103"/>
      <c r="L103"/>
      <c r="N103" s="22"/>
    </row>
    <row r="104" spans="1:17" ht="13.5" thickBot="1" x14ac:dyDescent="0.25">
      <c r="A104" s="129" t="s">
        <v>7</v>
      </c>
      <c r="B104" s="13"/>
      <c r="C104" s="9">
        <v>9046403622</v>
      </c>
      <c r="D104" s="147"/>
      <c r="E104" s="49"/>
      <c r="F104" s="202">
        <f>F102+F95+F78</f>
        <v>271349870</v>
      </c>
      <c r="G104" s="202">
        <f t="shared" ref="G104:L104" si="4">G102+G95+G78</f>
        <v>0</v>
      </c>
      <c r="H104" s="202">
        <f t="shared" si="4"/>
        <v>28490502</v>
      </c>
      <c r="I104" s="202">
        <f t="shared" si="4"/>
        <v>0</v>
      </c>
      <c r="J104" s="202">
        <f t="shared" si="4"/>
        <v>25738708</v>
      </c>
      <c r="K104" s="202">
        <f t="shared" si="4"/>
        <v>0</v>
      </c>
      <c r="L104" s="188">
        <f t="shared" si="4"/>
        <v>-25896444</v>
      </c>
      <c r="N104" s="22"/>
    </row>
    <row r="105" spans="1:17" ht="12.75" customHeight="1" thickTop="1" x14ac:dyDescent="0.2">
      <c r="A105" s="148"/>
      <c r="B105" s="13"/>
      <c r="C105" s="11"/>
      <c r="D105" s="124"/>
      <c r="E105" s="51"/>
      <c r="F105"/>
      <c r="G105"/>
      <c r="H105"/>
      <c r="I105"/>
      <c r="J105"/>
      <c r="K105"/>
      <c r="L105"/>
      <c r="N105" s="22"/>
    </row>
    <row r="106" spans="1:17" ht="12.75" customHeight="1" x14ac:dyDescent="0.2">
      <c r="A106" s="148"/>
      <c r="B106" s="13"/>
      <c r="C106" s="11"/>
      <c r="D106" s="124"/>
      <c r="E106" s="51"/>
      <c r="F106"/>
      <c r="G106"/>
      <c r="H106"/>
      <c r="I106"/>
      <c r="J106"/>
      <c r="K106"/>
      <c r="L106"/>
      <c r="N106" s="22"/>
    </row>
    <row r="107" spans="1:17" x14ac:dyDescent="0.2">
      <c r="A107" s="149" t="s">
        <v>118</v>
      </c>
      <c r="D107" s="124"/>
      <c r="E107" s="49"/>
      <c r="F107" s="118">
        <v>1552638</v>
      </c>
      <c r="G107"/>
      <c r="H107"/>
      <c r="I107"/>
      <c r="J107"/>
      <c r="K107"/>
      <c r="L107"/>
    </row>
    <row r="108" spans="1:17" ht="9" customHeight="1" x14ac:dyDescent="0.2">
      <c r="A108" s="69"/>
      <c r="B108" s="152"/>
      <c r="C108" s="117"/>
      <c r="D108" s="69"/>
      <c r="E108" s="75"/>
      <c r="F108" s="78"/>
      <c r="H108"/>
      <c r="I108"/>
      <c r="M108" s="49"/>
    </row>
    <row r="109" spans="1:17" ht="9" customHeight="1" x14ac:dyDescent="0.2">
      <c r="A109" s="69"/>
      <c r="B109" s="152"/>
      <c r="C109" s="117"/>
      <c r="D109" s="69"/>
      <c r="E109" s="75"/>
      <c r="F109" s="78"/>
    </row>
    <row r="110" spans="1:17" ht="13.9" customHeight="1" x14ac:dyDescent="0.2">
      <c r="A110" s="16" t="s">
        <v>9</v>
      </c>
      <c r="B110" s="174" t="s">
        <v>73</v>
      </c>
      <c r="C110" s="165" t="s">
        <v>123</v>
      </c>
      <c r="D110" s="69"/>
      <c r="E110" s="75"/>
      <c r="F110" s="78"/>
    </row>
    <row r="111" spans="1:17" ht="7.9" customHeight="1" x14ac:dyDescent="0.2">
      <c r="A111" s="69"/>
      <c r="B111" s="152"/>
      <c r="C111" s="117"/>
      <c r="D111" s="69"/>
      <c r="E111" s="75"/>
      <c r="F111" s="78"/>
    </row>
    <row r="112" spans="1:17" ht="13.9" customHeight="1" x14ac:dyDescent="0.2">
      <c r="A112" s="69"/>
      <c r="B112" s="174" t="s">
        <v>74</v>
      </c>
      <c r="C112" s="166" t="s">
        <v>121</v>
      </c>
      <c r="D112" s="69"/>
      <c r="E112" s="75"/>
      <c r="F112" s="78"/>
    </row>
    <row r="113" spans="1:14" ht="7.15" customHeight="1" x14ac:dyDescent="0.2">
      <c r="A113" s="69"/>
      <c r="B113" s="174"/>
      <c r="C113" s="166"/>
      <c r="D113" s="69"/>
      <c r="E113" s="75"/>
      <c r="F113" s="78"/>
    </row>
    <row r="114" spans="1:14" ht="24" customHeight="1" x14ac:dyDescent="0.2">
      <c r="A114" s="69"/>
      <c r="B114" s="174" t="s">
        <v>75</v>
      </c>
      <c r="C114" s="210" t="s">
        <v>122</v>
      </c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</row>
    <row r="115" spans="1:14" ht="6.6" customHeight="1" x14ac:dyDescent="0.2">
      <c r="A115" s="69"/>
      <c r="B115" s="174"/>
      <c r="C115" s="166"/>
      <c r="D115" s="69"/>
      <c r="E115" s="75"/>
      <c r="F115" s="78"/>
    </row>
    <row r="116" spans="1:14" ht="13.9" customHeight="1" x14ac:dyDescent="0.2">
      <c r="A116" s="69"/>
      <c r="B116" s="174" t="s">
        <v>76</v>
      </c>
      <c r="C116" s="166" t="s">
        <v>107</v>
      </c>
      <c r="D116" s="69"/>
      <c r="E116" s="75"/>
      <c r="F116" s="78"/>
    </row>
    <row r="117" spans="1:14" ht="4.9000000000000004" customHeight="1" x14ac:dyDescent="0.2">
      <c r="A117" s="69"/>
      <c r="B117" s="174"/>
      <c r="C117" s="166"/>
      <c r="D117" s="69"/>
      <c r="E117" s="75"/>
      <c r="F117" s="78"/>
    </row>
    <row r="118" spans="1:14" ht="13.9" customHeight="1" x14ac:dyDescent="0.2">
      <c r="A118" s="69"/>
      <c r="B118" s="174" t="s">
        <v>77</v>
      </c>
      <c r="C118" s="166" t="s">
        <v>109</v>
      </c>
      <c r="D118" s="69"/>
      <c r="E118" s="75"/>
      <c r="F118" s="78"/>
    </row>
    <row r="119" spans="1:14" ht="6" customHeight="1" x14ac:dyDescent="0.2">
      <c r="A119" s="69"/>
      <c r="B119" s="174"/>
      <c r="C119" s="166"/>
      <c r="D119" s="69"/>
      <c r="E119" s="75"/>
      <c r="F119" s="78"/>
    </row>
    <row r="120" spans="1:14" ht="13.9" customHeight="1" x14ac:dyDescent="0.2">
      <c r="A120" s="69"/>
      <c r="B120" s="174" t="s">
        <v>110</v>
      </c>
      <c r="C120" s="166" t="s">
        <v>111</v>
      </c>
      <c r="D120" s="69"/>
      <c r="E120" s="75"/>
      <c r="F120" s="78"/>
    </row>
    <row r="121" spans="1:14" ht="4.9000000000000004" customHeight="1" x14ac:dyDescent="0.2">
      <c r="A121" s="69"/>
      <c r="B121" s="174"/>
      <c r="C121" s="166"/>
      <c r="D121" s="69"/>
      <c r="E121" s="75"/>
      <c r="F121" s="78"/>
    </row>
    <row r="122" spans="1:14" ht="13.9" customHeight="1" x14ac:dyDescent="0.2">
      <c r="A122" s="69"/>
      <c r="B122" s="174"/>
      <c r="C122" s="166"/>
      <c r="D122" s="69"/>
      <c r="E122" s="75"/>
      <c r="F122" s="78"/>
    </row>
    <row r="124" spans="1:14" x14ac:dyDescent="0.2">
      <c r="B124" s="48"/>
      <c r="C124" s="23"/>
    </row>
    <row r="125" spans="1:14" x14ac:dyDescent="0.2">
      <c r="A125" s="48"/>
      <c r="C125" s="164"/>
    </row>
    <row r="126" spans="1:14" ht="31.9" customHeight="1" x14ac:dyDescent="0.2">
      <c r="D126" s="151"/>
      <c r="E126" s="151"/>
      <c r="F126" s="151"/>
      <c r="G126" s="151"/>
      <c r="H126" s="197"/>
      <c r="I126" s="197"/>
      <c r="J126" s="197"/>
      <c r="K126" s="197"/>
      <c r="L126" s="197"/>
      <c r="M126" s="151"/>
      <c r="N126" s="151"/>
    </row>
    <row r="127" spans="1:14" x14ac:dyDescent="0.2">
      <c r="F127" s="120"/>
      <c r="N127" s="23"/>
    </row>
    <row r="128" spans="1:14" x14ac:dyDescent="0.2">
      <c r="F128" s="120"/>
      <c r="N128" s="23"/>
    </row>
    <row r="129" spans="3:6" x14ac:dyDescent="0.2">
      <c r="F129" s="120"/>
    </row>
    <row r="130" spans="3:6" x14ac:dyDescent="0.2">
      <c r="C130" s="23"/>
    </row>
    <row r="131" spans="3:6" x14ac:dyDescent="0.2">
      <c r="C131" s="23"/>
    </row>
  </sheetData>
  <mergeCells count="4">
    <mergeCell ref="A1:N1"/>
    <mergeCell ref="A2:N2"/>
    <mergeCell ref="N82:N83"/>
    <mergeCell ref="C114:N114"/>
  </mergeCells>
  <pageMargins left="0.5" right="0.5" top="0.5" bottom="0.75" header="0.3" footer="0.3"/>
  <pageSetup scale="75" orientation="landscape" r:id="rId1"/>
  <headerFooter>
    <oddFooter>&amp;L&amp;"Arial,Italic"&amp;9Division of School Business
NC Department of Public Instruction</oddFooter>
  </headerFooter>
  <rowBreaks count="2" manualBreakCount="2">
    <brk id="40" max="16383" man="1"/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F4" sqref="D1:F1048576"/>
    </sheetView>
  </sheetViews>
  <sheetFormatPr defaultRowHeight="12.75" x14ac:dyDescent="0.2"/>
  <cols>
    <col min="1" max="1" width="5.28515625" customWidth="1"/>
    <col min="3" max="3" width="1.7109375" customWidth="1"/>
    <col min="4" max="6" width="0" hidden="1" customWidth="1"/>
    <col min="7" max="7" width="1.85546875" customWidth="1"/>
    <col min="11" max="11" width="1.7109375" customWidth="1"/>
    <col min="12" max="14" width="0" hidden="1" customWidth="1"/>
  </cols>
  <sheetData>
    <row r="1" spans="1:14" x14ac:dyDescent="0.2">
      <c r="A1" s="47" t="s">
        <v>37</v>
      </c>
    </row>
    <row r="2" spans="1:14" x14ac:dyDescent="0.2">
      <c r="A2" s="47" t="s">
        <v>42</v>
      </c>
    </row>
    <row r="3" spans="1:14" ht="13.5" thickBot="1" x14ac:dyDescent="0.25">
      <c r="A3" s="23"/>
    </row>
    <row r="4" spans="1:14" ht="13.5" thickBot="1" x14ac:dyDescent="0.25">
      <c r="A4" s="86" t="s">
        <v>32</v>
      </c>
      <c r="B4" s="87"/>
      <c r="D4" s="114" t="s">
        <v>33</v>
      </c>
      <c r="E4" s="115"/>
      <c r="F4" s="116"/>
      <c r="H4" s="114" t="s">
        <v>35</v>
      </c>
      <c r="I4" s="115"/>
      <c r="J4" s="116"/>
      <c r="L4" s="114" t="s">
        <v>34</v>
      </c>
      <c r="M4" s="115"/>
      <c r="N4" s="116"/>
    </row>
    <row r="5" spans="1:14" ht="90.6" customHeight="1" x14ac:dyDescent="0.25">
      <c r="A5" s="88" t="s">
        <v>22</v>
      </c>
      <c r="B5" s="88" t="s">
        <v>40</v>
      </c>
      <c r="C5" s="89"/>
      <c r="D5" s="88" t="s">
        <v>41</v>
      </c>
      <c r="E5" s="88" t="s">
        <v>23</v>
      </c>
      <c r="F5" s="88" t="s">
        <v>24</v>
      </c>
      <c r="G5" s="89"/>
      <c r="H5" s="88" t="s">
        <v>41</v>
      </c>
      <c r="I5" s="90" t="s">
        <v>23</v>
      </c>
      <c r="J5" s="90" t="s">
        <v>24</v>
      </c>
      <c r="K5" s="89"/>
      <c r="L5" s="88" t="s">
        <v>41</v>
      </c>
      <c r="M5" s="90" t="s">
        <v>23</v>
      </c>
      <c r="N5" s="90" t="s">
        <v>24</v>
      </c>
    </row>
    <row r="6" spans="1:14" ht="15" x14ac:dyDescent="0.25">
      <c r="A6" s="56">
        <v>0</v>
      </c>
      <c r="B6" s="58">
        <v>35000</v>
      </c>
      <c r="D6" s="58"/>
      <c r="E6" s="58"/>
      <c r="F6" s="76"/>
      <c r="H6" s="91" t="e">
        <f>#REF!*10</f>
        <v>#REF!</v>
      </c>
      <c r="I6" s="58"/>
      <c r="J6" s="76"/>
      <c r="L6" s="91">
        <f>'House Salary'!J5</f>
        <v>0</v>
      </c>
      <c r="M6" s="58"/>
      <c r="N6" s="76"/>
    </row>
    <row r="7" spans="1:14" ht="15" x14ac:dyDescent="0.25">
      <c r="A7" s="59">
        <v>1</v>
      </c>
      <c r="B7" s="61">
        <v>35750</v>
      </c>
      <c r="D7" s="61"/>
      <c r="E7" s="61">
        <f>D7-$B$6</f>
        <v>-35000</v>
      </c>
      <c r="F7" s="93">
        <f>E7/B6</f>
        <v>-1</v>
      </c>
      <c r="H7" s="92" t="e">
        <f>#REF!*10</f>
        <v>#REF!</v>
      </c>
      <c r="I7" s="61" t="e">
        <f>H7-B6</f>
        <v>#REF!</v>
      </c>
      <c r="J7" s="93" t="e">
        <f>I7/B6</f>
        <v>#REF!</v>
      </c>
      <c r="L7" s="92">
        <f>'House Salary'!J6</f>
        <v>0</v>
      </c>
      <c r="M7" s="61">
        <f>L7-$B$6</f>
        <v>-35000</v>
      </c>
      <c r="N7" s="93"/>
    </row>
    <row r="8" spans="1:14" ht="15" x14ac:dyDescent="0.25">
      <c r="A8" s="59">
        <v>2</v>
      </c>
      <c r="B8" s="61">
        <v>36000</v>
      </c>
      <c r="D8" s="61"/>
      <c r="E8" s="61">
        <f t="shared" ref="E8:E43" si="0">D8-B7</f>
        <v>-35750</v>
      </c>
      <c r="F8" s="93">
        <f t="shared" ref="F8:F43" si="1">E8/B7</f>
        <v>-1</v>
      </c>
      <c r="H8" s="92" t="e">
        <f>#REF!*10</f>
        <v>#REF!</v>
      </c>
      <c r="I8" s="61" t="e">
        <f t="shared" ref="I8:I41" si="2">H8-B7</f>
        <v>#REF!</v>
      </c>
      <c r="J8" s="93" t="e">
        <f t="shared" ref="J8:J41" si="3">I8/B7</f>
        <v>#REF!</v>
      </c>
      <c r="L8" s="92">
        <f>'House Salary'!J7</f>
        <v>0</v>
      </c>
      <c r="M8" s="61">
        <f t="shared" ref="M8:M43" si="4">L8-$B$6</f>
        <v>-35000</v>
      </c>
      <c r="N8" s="93"/>
    </row>
    <row r="9" spans="1:14" ht="15" x14ac:dyDescent="0.25">
      <c r="A9" s="59">
        <v>3</v>
      </c>
      <c r="B9" s="61">
        <v>36250</v>
      </c>
      <c r="D9" s="61"/>
      <c r="E9" s="61">
        <f t="shared" si="0"/>
        <v>-36000</v>
      </c>
      <c r="F9" s="93">
        <f t="shared" si="1"/>
        <v>-1</v>
      </c>
      <c r="H9" s="92" t="e">
        <f>#REF!*10</f>
        <v>#REF!</v>
      </c>
      <c r="I9" s="61" t="e">
        <f t="shared" si="2"/>
        <v>#REF!</v>
      </c>
      <c r="J9" s="93" t="e">
        <f t="shared" si="3"/>
        <v>#REF!</v>
      </c>
      <c r="L9" s="92">
        <f>'House Salary'!J8</f>
        <v>0</v>
      </c>
      <c r="M9" s="61">
        <f t="shared" si="4"/>
        <v>-35000</v>
      </c>
      <c r="N9" s="93"/>
    </row>
    <row r="10" spans="1:14" ht="15" x14ac:dyDescent="0.25">
      <c r="A10" s="59">
        <v>4</v>
      </c>
      <c r="B10" s="61">
        <v>36750</v>
      </c>
      <c r="D10" s="61"/>
      <c r="E10" s="61">
        <f t="shared" si="0"/>
        <v>-36250</v>
      </c>
      <c r="F10" s="93">
        <f t="shared" si="1"/>
        <v>-1</v>
      </c>
      <c r="H10" s="92" t="e">
        <f>#REF!*10</f>
        <v>#REF!</v>
      </c>
      <c r="I10" s="61" t="e">
        <f t="shared" si="2"/>
        <v>#REF!</v>
      </c>
      <c r="J10" s="93" t="e">
        <f t="shared" si="3"/>
        <v>#REF!</v>
      </c>
      <c r="L10" s="92">
        <f>'House Salary'!J9</f>
        <v>0</v>
      </c>
      <c r="M10" s="61">
        <f t="shared" si="4"/>
        <v>-35000</v>
      </c>
      <c r="N10" s="93"/>
    </row>
    <row r="11" spans="1:14" ht="15" x14ac:dyDescent="0.25">
      <c r="A11" s="59">
        <v>5</v>
      </c>
      <c r="B11" s="61">
        <v>37250</v>
      </c>
      <c r="D11" s="61"/>
      <c r="E11" s="61">
        <f t="shared" si="0"/>
        <v>-36750</v>
      </c>
      <c r="F11" s="93">
        <f t="shared" si="1"/>
        <v>-1</v>
      </c>
      <c r="H11" s="92" t="e">
        <f>#REF!*10</f>
        <v>#REF!</v>
      </c>
      <c r="I11" s="61" t="e">
        <f t="shared" si="2"/>
        <v>#REF!</v>
      </c>
      <c r="J11" s="93" t="e">
        <f t="shared" si="3"/>
        <v>#REF!</v>
      </c>
      <c r="L11" s="92">
        <f>'House Salary'!J10</f>
        <v>0</v>
      </c>
      <c r="M11" s="61">
        <f t="shared" si="4"/>
        <v>-35000</v>
      </c>
      <c r="N11" s="93"/>
    </row>
    <row r="12" spans="1:14" ht="15" x14ac:dyDescent="0.25">
      <c r="A12" s="59">
        <v>6</v>
      </c>
      <c r="B12" s="61">
        <v>38000</v>
      </c>
      <c r="D12" s="61"/>
      <c r="E12" s="61">
        <f t="shared" si="0"/>
        <v>-37250</v>
      </c>
      <c r="F12" s="93">
        <f t="shared" si="1"/>
        <v>-1</v>
      </c>
      <c r="H12" s="92" t="e">
        <f>#REF!*10</f>
        <v>#REF!</v>
      </c>
      <c r="I12" s="61" t="e">
        <f t="shared" si="2"/>
        <v>#REF!</v>
      </c>
      <c r="J12" s="93" t="e">
        <f t="shared" si="3"/>
        <v>#REF!</v>
      </c>
      <c r="L12" s="92">
        <f>'House Salary'!J11</f>
        <v>0</v>
      </c>
      <c r="M12" s="61">
        <f t="shared" si="4"/>
        <v>-35000</v>
      </c>
      <c r="N12" s="93"/>
    </row>
    <row r="13" spans="1:14" ht="15" x14ac:dyDescent="0.25">
      <c r="A13" s="59">
        <v>7</v>
      </c>
      <c r="B13" s="61">
        <v>38500</v>
      </c>
      <c r="D13" s="61"/>
      <c r="E13" s="61">
        <f t="shared" si="0"/>
        <v>-38000</v>
      </c>
      <c r="F13" s="93">
        <f t="shared" si="1"/>
        <v>-1</v>
      </c>
      <c r="H13" s="92" t="e">
        <f>#REF!*10</f>
        <v>#REF!</v>
      </c>
      <c r="I13" s="61" t="e">
        <f t="shared" si="2"/>
        <v>#REF!</v>
      </c>
      <c r="J13" s="93" t="e">
        <f t="shared" si="3"/>
        <v>#REF!</v>
      </c>
      <c r="L13" s="92">
        <f>'House Salary'!J12</f>
        <v>0</v>
      </c>
      <c r="M13" s="61">
        <f t="shared" si="4"/>
        <v>-35000</v>
      </c>
      <c r="N13" s="93"/>
    </row>
    <row r="14" spans="1:14" ht="15" x14ac:dyDescent="0.25">
      <c r="A14" s="59">
        <v>8</v>
      </c>
      <c r="B14" s="61">
        <v>39000</v>
      </c>
      <c r="D14" s="61"/>
      <c r="E14" s="61">
        <f t="shared" si="0"/>
        <v>-38500</v>
      </c>
      <c r="F14" s="93">
        <f t="shared" si="1"/>
        <v>-1</v>
      </c>
      <c r="H14" s="92" t="e">
        <f>#REF!*10</f>
        <v>#REF!</v>
      </c>
      <c r="I14" s="61" t="e">
        <f t="shared" si="2"/>
        <v>#REF!</v>
      </c>
      <c r="J14" s="93" t="e">
        <f t="shared" si="3"/>
        <v>#REF!</v>
      </c>
      <c r="L14" s="92">
        <f>'House Salary'!J13</f>
        <v>0</v>
      </c>
      <c r="M14" s="61">
        <f t="shared" si="4"/>
        <v>-35000</v>
      </c>
      <c r="N14" s="93"/>
    </row>
    <row r="15" spans="1:14" ht="15" x14ac:dyDescent="0.25">
      <c r="A15" s="59">
        <v>9</v>
      </c>
      <c r="B15" s="61">
        <v>39500</v>
      </c>
      <c r="D15" s="61"/>
      <c r="E15" s="61">
        <f t="shared" si="0"/>
        <v>-39000</v>
      </c>
      <c r="F15" s="93">
        <f t="shared" si="1"/>
        <v>-1</v>
      </c>
      <c r="H15" s="92" t="e">
        <f>#REF!*10</f>
        <v>#REF!</v>
      </c>
      <c r="I15" s="61" t="e">
        <f t="shared" si="2"/>
        <v>#REF!</v>
      </c>
      <c r="J15" s="93" t="e">
        <f t="shared" si="3"/>
        <v>#REF!</v>
      </c>
      <c r="L15" s="92">
        <f>'House Salary'!J14</f>
        <v>0</v>
      </c>
      <c r="M15" s="61">
        <f t="shared" si="4"/>
        <v>-35000</v>
      </c>
      <c r="N15" s="93"/>
    </row>
    <row r="16" spans="1:14" ht="15" x14ac:dyDescent="0.25">
      <c r="A16" s="59">
        <v>10</v>
      </c>
      <c r="B16" s="61">
        <v>40250</v>
      </c>
      <c r="D16" s="61"/>
      <c r="E16" s="61">
        <f t="shared" si="0"/>
        <v>-39500</v>
      </c>
      <c r="F16" s="93">
        <f t="shared" si="1"/>
        <v>-1</v>
      </c>
      <c r="H16" s="92" t="e">
        <f>#REF!*10</f>
        <v>#REF!</v>
      </c>
      <c r="I16" s="61" t="e">
        <f t="shared" si="2"/>
        <v>#REF!</v>
      </c>
      <c r="J16" s="93" t="e">
        <f t="shared" si="3"/>
        <v>#REF!</v>
      </c>
      <c r="L16" s="92">
        <f>'House Salary'!J15</f>
        <v>0</v>
      </c>
      <c r="M16" s="61">
        <f t="shared" si="4"/>
        <v>-35000</v>
      </c>
      <c r="N16" s="93"/>
    </row>
    <row r="17" spans="1:14" ht="15" x14ac:dyDescent="0.25">
      <c r="A17" s="59">
        <v>11</v>
      </c>
      <c r="B17" s="61">
        <v>41000</v>
      </c>
      <c r="D17" s="61"/>
      <c r="E17" s="61">
        <f t="shared" si="0"/>
        <v>-40250</v>
      </c>
      <c r="F17" s="93">
        <f t="shared" si="1"/>
        <v>-1</v>
      </c>
      <c r="H17" s="92" t="e">
        <f>#REF!*10</f>
        <v>#REF!</v>
      </c>
      <c r="I17" s="61" t="e">
        <f t="shared" si="2"/>
        <v>#REF!</v>
      </c>
      <c r="J17" s="93" t="e">
        <f t="shared" si="3"/>
        <v>#REF!</v>
      </c>
      <c r="L17" s="92">
        <f>'House Salary'!J16</f>
        <v>0</v>
      </c>
      <c r="M17" s="61">
        <f t="shared" si="4"/>
        <v>-35000</v>
      </c>
      <c r="N17" s="93"/>
    </row>
    <row r="18" spans="1:14" ht="15" x14ac:dyDescent="0.25">
      <c r="A18" s="59">
        <v>12</v>
      </c>
      <c r="B18" s="61">
        <v>41750</v>
      </c>
      <c r="D18" s="61"/>
      <c r="E18" s="61">
        <f t="shared" si="0"/>
        <v>-41000</v>
      </c>
      <c r="F18" s="93">
        <f t="shared" si="1"/>
        <v>-1</v>
      </c>
      <c r="H18" s="92" t="e">
        <f>#REF!*10</f>
        <v>#REF!</v>
      </c>
      <c r="I18" s="61" t="e">
        <f t="shared" si="2"/>
        <v>#REF!</v>
      </c>
      <c r="J18" s="93" t="e">
        <f t="shared" si="3"/>
        <v>#REF!</v>
      </c>
      <c r="L18" s="92">
        <f>'House Salary'!J17</f>
        <v>0</v>
      </c>
      <c r="M18" s="61">
        <f t="shared" si="4"/>
        <v>-35000</v>
      </c>
      <c r="N18" s="93"/>
    </row>
    <row r="19" spans="1:14" ht="15" x14ac:dyDescent="0.25">
      <c r="A19" s="59">
        <v>13</v>
      </c>
      <c r="B19" s="61">
        <v>42500</v>
      </c>
      <c r="D19" s="61"/>
      <c r="E19" s="61">
        <f t="shared" si="0"/>
        <v>-41750</v>
      </c>
      <c r="F19" s="93">
        <f t="shared" si="1"/>
        <v>-1</v>
      </c>
      <c r="H19" s="92" t="e">
        <f>#REF!*10</f>
        <v>#REF!</v>
      </c>
      <c r="I19" s="61" t="e">
        <f t="shared" si="2"/>
        <v>#REF!</v>
      </c>
      <c r="J19" s="93" t="e">
        <f t="shared" si="3"/>
        <v>#REF!</v>
      </c>
      <c r="L19" s="92">
        <f>'House Salary'!J18</f>
        <v>0</v>
      </c>
      <c r="M19" s="61">
        <f t="shared" si="4"/>
        <v>-35000</v>
      </c>
      <c r="N19" s="93"/>
    </row>
    <row r="20" spans="1:14" ht="15" x14ac:dyDescent="0.25">
      <c r="A20" s="59">
        <v>14</v>
      </c>
      <c r="B20" s="61">
        <v>43250</v>
      </c>
      <c r="D20" s="61"/>
      <c r="E20" s="61">
        <f t="shared" si="0"/>
        <v>-42500</v>
      </c>
      <c r="F20" s="93">
        <f t="shared" si="1"/>
        <v>-1</v>
      </c>
      <c r="H20" s="92" t="e">
        <f>#REF!*10</f>
        <v>#REF!</v>
      </c>
      <c r="I20" s="61" t="e">
        <f t="shared" si="2"/>
        <v>#REF!</v>
      </c>
      <c r="J20" s="93" t="e">
        <f t="shared" si="3"/>
        <v>#REF!</v>
      </c>
      <c r="L20" s="92">
        <f>'House Salary'!J19</f>
        <v>0</v>
      </c>
      <c r="M20" s="61">
        <f t="shared" si="4"/>
        <v>-35000</v>
      </c>
      <c r="N20" s="93"/>
    </row>
    <row r="21" spans="1:14" ht="15" x14ac:dyDescent="0.25">
      <c r="A21" s="59">
        <v>15</v>
      </c>
      <c r="B21" s="61">
        <v>45250</v>
      </c>
      <c r="D21" s="61"/>
      <c r="E21" s="61">
        <f t="shared" si="0"/>
        <v>-43250</v>
      </c>
      <c r="F21" s="93">
        <f t="shared" si="1"/>
        <v>-1</v>
      </c>
      <c r="H21" s="92" t="e">
        <f>#REF!*10</f>
        <v>#REF!</v>
      </c>
      <c r="I21" s="61" t="e">
        <f t="shared" si="2"/>
        <v>#REF!</v>
      </c>
      <c r="J21" s="93" t="e">
        <f t="shared" si="3"/>
        <v>#REF!</v>
      </c>
      <c r="L21" s="92">
        <f>'House Salary'!J20</f>
        <v>0</v>
      </c>
      <c r="M21" s="61">
        <f t="shared" si="4"/>
        <v>-35000</v>
      </c>
      <c r="N21" s="93"/>
    </row>
    <row r="22" spans="1:14" ht="15" x14ac:dyDescent="0.25">
      <c r="A22" s="59">
        <v>16</v>
      </c>
      <c r="B22" s="61">
        <v>45250</v>
      </c>
      <c r="D22" s="61"/>
      <c r="E22" s="61">
        <f t="shared" si="0"/>
        <v>-45250</v>
      </c>
      <c r="F22" s="93">
        <f t="shared" si="1"/>
        <v>-1</v>
      </c>
      <c r="H22" s="92" t="e">
        <f>#REF!*10</f>
        <v>#REF!</v>
      </c>
      <c r="I22" s="61" t="e">
        <f t="shared" si="2"/>
        <v>#REF!</v>
      </c>
      <c r="J22" s="93" t="e">
        <f t="shared" si="3"/>
        <v>#REF!</v>
      </c>
      <c r="L22" s="92">
        <f>'House Salary'!J21</f>
        <v>0</v>
      </c>
      <c r="M22" s="61">
        <f t="shared" si="4"/>
        <v>-35000</v>
      </c>
      <c r="N22" s="93"/>
    </row>
    <row r="23" spans="1:14" ht="15" x14ac:dyDescent="0.25">
      <c r="A23" s="59">
        <v>17</v>
      </c>
      <c r="B23" s="61">
        <v>45250</v>
      </c>
      <c r="D23" s="61"/>
      <c r="E23" s="61">
        <f t="shared" si="0"/>
        <v>-45250</v>
      </c>
      <c r="F23" s="93">
        <f t="shared" si="1"/>
        <v>-1</v>
      </c>
      <c r="H23" s="92" t="e">
        <f>#REF!*10</f>
        <v>#REF!</v>
      </c>
      <c r="I23" s="61" t="e">
        <f t="shared" si="2"/>
        <v>#REF!</v>
      </c>
      <c r="J23" s="93" t="e">
        <f t="shared" si="3"/>
        <v>#REF!</v>
      </c>
      <c r="L23" s="92">
        <f>'House Salary'!J22</f>
        <v>0</v>
      </c>
      <c r="M23" s="61">
        <f t="shared" si="4"/>
        <v>-35000</v>
      </c>
      <c r="N23" s="93"/>
    </row>
    <row r="24" spans="1:14" ht="15" x14ac:dyDescent="0.25">
      <c r="A24" s="59">
        <v>18</v>
      </c>
      <c r="B24" s="61">
        <v>45250</v>
      </c>
      <c r="D24" s="61"/>
      <c r="E24" s="61">
        <f t="shared" si="0"/>
        <v>-45250</v>
      </c>
      <c r="F24" s="93">
        <f t="shared" si="1"/>
        <v>-1</v>
      </c>
      <c r="H24" s="92" t="e">
        <f>#REF!*10</f>
        <v>#REF!</v>
      </c>
      <c r="I24" s="61" t="e">
        <f t="shared" si="2"/>
        <v>#REF!</v>
      </c>
      <c r="J24" s="93" t="e">
        <f t="shared" si="3"/>
        <v>#REF!</v>
      </c>
      <c r="L24" s="92">
        <f>'House Salary'!J23</f>
        <v>0</v>
      </c>
      <c r="M24" s="61">
        <f t="shared" si="4"/>
        <v>-35000</v>
      </c>
      <c r="N24" s="93"/>
    </row>
    <row r="25" spans="1:14" ht="15" x14ac:dyDescent="0.25">
      <c r="A25" s="59">
        <v>19</v>
      </c>
      <c r="B25" s="61">
        <v>45250</v>
      </c>
      <c r="D25" s="61"/>
      <c r="E25" s="61">
        <f t="shared" si="0"/>
        <v>-45250</v>
      </c>
      <c r="F25" s="93">
        <f t="shared" si="1"/>
        <v>-1</v>
      </c>
      <c r="H25" s="92" t="e">
        <f>#REF!*10</f>
        <v>#REF!</v>
      </c>
      <c r="I25" s="61" t="e">
        <f t="shared" si="2"/>
        <v>#REF!</v>
      </c>
      <c r="J25" s="93" t="e">
        <f t="shared" si="3"/>
        <v>#REF!</v>
      </c>
      <c r="L25" s="92">
        <f>'House Salary'!J24</f>
        <v>0</v>
      </c>
      <c r="M25" s="61">
        <f t="shared" si="4"/>
        <v>-35000</v>
      </c>
      <c r="N25" s="93"/>
    </row>
    <row r="26" spans="1:14" ht="15" x14ac:dyDescent="0.25">
      <c r="A26" s="59">
        <v>20</v>
      </c>
      <c r="B26" s="61">
        <v>48000</v>
      </c>
      <c r="D26" s="61"/>
      <c r="E26" s="61">
        <f t="shared" si="0"/>
        <v>-45250</v>
      </c>
      <c r="F26" s="93">
        <f t="shared" si="1"/>
        <v>-1</v>
      </c>
      <c r="H26" s="92" t="e">
        <f>#REF!*10</f>
        <v>#REF!</v>
      </c>
      <c r="I26" s="61" t="e">
        <f t="shared" si="2"/>
        <v>#REF!</v>
      </c>
      <c r="J26" s="93" t="e">
        <f t="shared" si="3"/>
        <v>#REF!</v>
      </c>
      <c r="L26" s="92">
        <f>'House Salary'!J25</f>
        <v>0</v>
      </c>
      <c r="M26" s="61">
        <f t="shared" si="4"/>
        <v>-35000</v>
      </c>
      <c r="N26" s="93"/>
    </row>
    <row r="27" spans="1:14" ht="15" x14ac:dyDescent="0.25">
      <c r="A27" s="59">
        <v>21</v>
      </c>
      <c r="B27" s="61">
        <v>48000</v>
      </c>
      <c r="D27" s="61"/>
      <c r="E27" s="94">
        <f t="shared" si="0"/>
        <v>-48000</v>
      </c>
      <c r="F27" s="95">
        <f t="shared" si="1"/>
        <v>-1</v>
      </c>
      <c r="H27" s="92" t="e">
        <f>#REF!*10</f>
        <v>#REF!</v>
      </c>
      <c r="I27" s="61" t="e">
        <f t="shared" si="2"/>
        <v>#REF!</v>
      </c>
      <c r="J27" s="93" t="e">
        <f t="shared" si="3"/>
        <v>#REF!</v>
      </c>
      <c r="L27" s="92">
        <f>'House Salary'!J26</f>
        <v>0</v>
      </c>
      <c r="M27" s="61">
        <f t="shared" si="4"/>
        <v>-35000</v>
      </c>
      <c r="N27" s="93"/>
    </row>
    <row r="28" spans="1:14" ht="15" x14ac:dyDescent="0.25">
      <c r="A28" s="59">
        <v>22</v>
      </c>
      <c r="B28" s="61">
        <v>48000</v>
      </c>
      <c r="D28" s="61"/>
      <c r="E28" s="58">
        <f t="shared" si="0"/>
        <v>-48000</v>
      </c>
      <c r="F28" s="96">
        <f t="shared" si="1"/>
        <v>-1</v>
      </c>
      <c r="H28" s="92" t="e">
        <f>#REF!*10</f>
        <v>#REF!</v>
      </c>
      <c r="I28" s="61" t="e">
        <f t="shared" si="2"/>
        <v>#REF!</v>
      </c>
      <c r="J28" s="93" t="e">
        <f t="shared" si="3"/>
        <v>#REF!</v>
      </c>
      <c r="L28" s="92">
        <f>'House Salary'!J27</f>
        <v>0</v>
      </c>
      <c r="M28" s="61">
        <f t="shared" si="4"/>
        <v>-35000</v>
      </c>
      <c r="N28" s="93"/>
    </row>
    <row r="29" spans="1:14" ht="15" x14ac:dyDescent="0.25">
      <c r="A29" s="59">
        <v>23</v>
      </c>
      <c r="B29" s="61">
        <v>48000</v>
      </c>
      <c r="D29" s="61"/>
      <c r="E29" s="61">
        <f t="shared" si="0"/>
        <v>-48000</v>
      </c>
      <c r="F29" s="93">
        <f t="shared" si="1"/>
        <v>-1</v>
      </c>
      <c r="H29" s="92" t="e">
        <f>#REF!*10</f>
        <v>#REF!</v>
      </c>
      <c r="I29" s="61" t="e">
        <f t="shared" si="2"/>
        <v>#REF!</v>
      </c>
      <c r="J29" s="93" t="e">
        <f t="shared" si="3"/>
        <v>#REF!</v>
      </c>
      <c r="L29" s="92">
        <f>'House Salary'!J28</f>
        <v>0</v>
      </c>
      <c r="M29" s="61">
        <f t="shared" si="4"/>
        <v>-35000</v>
      </c>
      <c r="N29" s="93"/>
    </row>
    <row r="30" spans="1:14" ht="15" x14ac:dyDescent="0.25">
      <c r="A30" s="59">
        <v>24</v>
      </c>
      <c r="B30" s="61">
        <v>48000</v>
      </c>
      <c r="D30" s="61"/>
      <c r="E30" s="61">
        <f t="shared" si="0"/>
        <v>-48000</v>
      </c>
      <c r="F30" s="93">
        <f t="shared" si="1"/>
        <v>-1</v>
      </c>
      <c r="H30" s="92" t="e">
        <f>#REF!*10</f>
        <v>#REF!</v>
      </c>
      <c r="I30" s="61" t="e">
        <f t="shared" si="2"/>
        <v>#REF!</v>
      </c>
      <c r="J30" s="93" t="e">
        <f t="shared" si="3"/>
        <v>#REF!</v>
      </c>
      <c r="L30" s="92">
        <f>'House Salary'!J29</f>
        <v>0</v>
      </c>
      <c r="M30" s="61">
        <f t="shared" si="4"/>
        <v>-35000</v>
      </c>
      <c r="N30" s="93"/>
    </row>
    <row r="31" spans="1:14" ht="15" x14ac:dyDescent="0.25">
      <c r="A31" s="59">
        <v>25</v>
      </c>
      <c r="B31" s="61">
        <v>51000</v>
      </c>
      <c r="D31" s="61"/>
      <c r="E31" s="61">
        <f t="shared" si="0"/>
        <v>-48000</v>
      </c>
      <c r="F31" s="93">
        <f t="shared" si="1"/>
        <v>-1</v>
      </c>
      <c r="H31" s="92" t="e">
        <f>#REF!*10</f>
        <v>#REF!</v>
      </c>
      <c r="I31" s="61" t="e">
        <f t="shared" si="2"/>
        <v>#REF!</v>
      </c>
      <c r="J31" s="93" t="e">
        <f t="shared" si="3"/>
        <v>#REF!</v>
      </c>
      <c r="L31" s="92">
        <f>'House Salary'!J30</f>
        <v>0</v>
      </c>
      <c r="M31" s="61">
        <f t="shared" si="4"/>
        <v>-35000</v>
      </c>
      <c r="N31" s="93"/>
    </row>
    <row r="32" spans="1:14" ht="15" x14ac:dyDescent="0.25">
      <c r="A32" s="59">
        <v>26</v>
      </c>
      <c r="B32" s="61">
        <v>51000</v>
      </c>
      <c r="D32" s="61"/>
      <c r="E32" s="61">
        <f t="shared" si="0"/>
        <v>-51000</v>
      </c>
      <c r="F32" s="93">
        <f t="shared" si="1"/>
        <v>-1</v>
      </c>
      <c r="H32" s="92" t="e">
        <f>#REF!*10</f>
        <v>#REF!</v>
      </c>
      <c r="I32" s="61" t="e">
        <f t="shared" si="2"/>
        <v>#REF!</v>
      </c>
      <c r="J32" s="93" t="e">
        <f t="shared" si="3"/>
        <v>#REF!</v>
      </c>
      <c r="L32" s="92">
        <f>'House Salary'!J31</f>
        <v>0</v>
      </c>
      <c r="M32" s="61">
        <f t="shared" si="4"/>
        <v>-35000</v>
      </c>
      <c r="N32" s="93"/>
    </row>
    <row r="33" spans="1:14" ht="15" x14ac:dyDescent="0.25">
      <c r="A33" s="59">
        <v>27</v>
      </c>
      <c r="B33" s="61">
        <v>51000</v>
      </c>
      <c r="D33" s="61"/>
      <c r="E33" s="61">
        <f t="shared" si="0"/>
        <v>-51000</v>
      </c>
      <c r="F33" s="93">
        <f t="shared" si="1"/>
        <v>-1</v>
      </c>
      <c r="H33" s="92" t="e">
        <f>#REF!*10</f>
        <v>#REF!</v>
      </c>
      <c r="I33" s="61" t="e">
        <f t="shared" si="2"/>
        <v>#REF!</v>
      </c>
      <c r="J33" s="93" t="e">
        <f t="shared" si="3"/>
        <v>#REF!</v>
      </c>
      <c r="L33" s="92">
        <f>'House Salary'!J32</f>
        <v>0</v>
      </c>
      <c r="M33" s="61">
        <f t="shared" si="4"/>
        <v>-35000</v>
      </c>
      <c r="N33" s="93"/>
    </row>
    <row r="34" spans="1:14" ht="15" x14ac:dyDescent="0.25">
      <c r="A34" s="59">
        <v>28</v>
      </c>
      <c r="B34" s="61">
        <v>51000</v>
      </c>
      <c r="D34" s="61"/>
      <c r="E34" s="61">
        <f t="shared" si="0"/>
        <v>-51000</v>
      </c>
      <c r="F34" s="93">
        <f t="shared" si="1"/>
        <v>-1</v>
      </c>
      <c r="H34" s="92" t="e">
        <f>#REF!*10</f>
        <v>#REF!</v>
      </c>
      <c r="I34" s="61" t="e">
        <f t="shared" si="2"/>
        <v>#REF!</v>
      </c>
      <c r="J34" s="93" t="e">
        <f t="shared" si="3"/>
        <v>#REF!</v>
      </c>
      <c r="L34" s="92">
        <f>'House Salary'!J33</f>
        <v>0</v>
      </c>
      <c r="M34" s="61">
        <f t="shared" si="4"/>
        <v>-35000</v>
      </c>
      <c r="N34" s="93"/>
    </row>
    <row r="35" spans="1:14" ht="15" x14ac:dyDescent="0.25">
      <c r="A35" s="59">
        <v>29</v>
      </c>
      <c r="B35" s="61">
        <v>51000</v>
      </c>
      <c r="D35" s="61"/>
      <c r="E35" s="61">
        <f t="shared" si="0"/>
        <v>-51000</v>
      </c>
      <c r="F35" s="93">
        <f t="shared" si="1"/>
        <v>-1</v>
      </c>
      <c r="H35" s="92" t="e">
        <f>#REF!*10</f>
        <v>#REF!</v>
      </c>
      <c r="I35" s="61" t="e">
        <f t="shared" si="2"/>
        <v>#REF!</v>
      </c>
      <c r="J35" s="93" t="e">
        <f t="shared" si="3"/>
        <v>#REF!</v>
      </c>
      <c r="L35" s="92">
        <f>'House Salary'!J34</f>
        <v>0</v>
      </c>
      <c r="M35" s="61">
        <f t="shared" si="4"/>
        <v>-35000</v>
      </c>
      <c r="N35" s="93"/>
    </row>
    <row r="36" spans="1:14" ht="15" x14ac:dyDescent="0.25">
      <c r="A36" s="59">
        <v>30</v>
      </c>
      <c r="B36" s="61">
        <v>51000</v>
      </c>
      <c r="D36" s="61"/>
      <c r="E36" s="61">
        <f t="shared" si="0"/>
        <v>-51000</v>
      </c>
      <c r="F36" s="93">
        <f t="shared" si="1"/>
        <v>-1</v>
      </c>
      <c r="H36" s="92" t="e">
        <f>#REF!*10</f>
        <v>#REF!</v>
      </c>
      <c r="I36" s="61" t="e">
        <f t="shared" si="2"/>
        <v>#REF!</v>
      </c>
      <c r="J36" s="93" t="e">
        <f t="shared" si="3"/>
        <v>#REF!</v>
      </c>
      <c r="L36" s="92">
        <f>'House Salary'!J35</f>
        <v>0</v>
      </c>
      <c r="M36" s="61">
        <f t="shared" si="4"/>
        <v>-35000</v>
      </c>
      <c r="N36" s="93"/>
    </row>
    <row r="37" spans="1:14" ht="15" x14ac:dyDescent="0.25">
      <c r="A37" s="59">
        <v>31</v>
      </c>
      <c r="B37" s="61">
        <v>51000</v>
      </c>
      <c r="D37" s="61"/>
      <c r="E37" s="61">
        <f t="shared" si="0"/>
        <v>-51000</v>
      </c>
      <c r="F37" s="93">
        <f t="shared" si="1"/>
        <v>-1</v>
      </c>
      <c r="H37" s="92" t="e">
        <f>#REF!*10</f>
        <v>#REF!</v>
      </c>
      <c r="I37" s="61" t="e">
        <f t="shared" si="2"/>
        <v>#REF!</v>
      </c>
      <c r="J37" s="93" t="e">
        <f t="shared" si="3"/>
        <v>#REF!</v>
      </c>
      <c r="L37" s="92">
        <f>'House Salary'!J36</f>
        <v>0</v>
      </c>
      <c r="M37" s="61">
        <f t="shared" si="4"/>
        <v>-35000</v>
      </c>
      <c r="N37" s="93"/>
    </row>
    <row r="38" spans="1:14" ht="15" x14ac:dyDescent="0.25">
      <c r="A38" s="59">
        <v>32</v>
      </c>
      <c r="B38" s="61">
        <v>51000</v>
      </c>
      <c r="D38" s="61"/>
      <c r="E38" s="61">
        <f t="shared" si="0"/>
        <v>-51000</v>
      </c>
      <c r="F38" s="93">
        <f t="shared" si="1"/>
        <v>-1</v>
      </c>
      <c r="H38" s="92" t="e">
        <f>#REF!*10</f>
        <v>#REF!</v>
      </c>
      <c r="I38" s="61" t="e">
        <f t="shared" si="2"/>
        <v>#REF!</v>
      </c>
      <c r="J38" s="93" t="e">
        <f t="shared" si="3"/>
        <v>#REF!</v>
      </c>
      <c r="L38" s="92">
        <f>'House Salary'!J37</f>
        <v>0</v>
      </c>
      <c r="M38" s="61">
        <f t="shared" si="4"/>
        <v>-35000</v>
      </c>
      <c r="N38" s="93"/>
    </row>
    <row r="39" spans="1:14" ht="15" x14ac:dyDescent="0.25">
      <c r="A39" s="59">
        <v>33</v>
      </c>
      <c r="B39" s="61">
        <v>51000</v>
      </c>
      <c r="D39" s="61"/>
      <c r="E39" s="61">
        <f t="shared" si="0"/>
        <v>-51000</v>
      </c>
      <c r="F39" s="93">
        <f t="shared" si="1"/>
        <v>-1</v>
      </c>
      <c r="H39" s="92" t="e">
        <f>#REF!*10</f>
        <v>#REF!</v>
      </c>
      <c r="I39" s="61" t="e">
        <f t="shared" si="2"/>
        <v>#REF!</v>
      </c>
      <c r="J39" s="93" t="e">
        <f t="shared" si="3"/>
        <v>#REF!</v>
      </c>
      <c r="L39" s="92">
        <f>'House Salary'!J38</f>
        <v>0</v>
      </c>
      <c r="M39" s="61">
        <f t="shared" si="4"/>
        <v>-35000</v>
      </c>
      <c r="N39" s="93"/>
    </row>
    <row r="40" spans="1:14" ht="15" x14ac:dyDescent="0.25">
      <c r="A40" s="59">
        <v>34</v>
      </c>
      <c r="B40" s="61">
        <v>51000</v>
      </c>
      <c r="D40" s="61"/>
      <c r="E40" s="61">
        <f t="shared" si="0"/>
        <v>-51000</v>
      </c>
      <c r="F40" s="93">
        <f t="shared" si="1"/>
        <v>-1</v>
      </c>
      <c r="H40" s="92" t="e">
        <f>#REF!*10</f>
        <v>#REF!</v>
      </c>
      <c r="I40" s="61" t="e">
        <f t="shared" si="2"/>
        <v>#REF!</v>
      </c>
      <c r="J40" s="93" t="e">
        <f>I40/B39</f>
        <v>#REF!</v>
      </c>
      <c r="L40" s="92">
        <f>'House Salary'!J39</f>
        <v>0</v>
      </c>
      <c r="M40" s="61">
        <f t="shared" si="4"/>
        <v>-35000</v>
      </c>
      <c r="N40" s="93"/>
    </row>
    <row r="41" spans="1:14" ht="15" x14ac:dyDescent="0.25">
      <c r="A41" s="59">
        <v>35</v>
      </c>
      <c r="B41" s="61">
        <v>51000</v>
      </c>
      <c r="D41" s="61"/>
      <c r="E41" s="61">
        <f t="shared" si="0"/>
        <v>-51000</v>
      </c>
      <c r="F41" s="93">
        <f t="shared" si="1"/>
        <v>-1</v>
      </c>
      <c r="H41" s="92" t="e">
        <f>#REF!*10</f>
        <v>#REF!</v>
      </c>
      <c r="I41" s="61" t="e">
        <f t="shared" si="2"/>
        <v>#REF!</v>
      </c>
      <c r="J41" s="93" t="e">
        <f t="shared" si="3"/>
        <v>#REF!</v>
      </c>
      <c r="L41" s="92">
        <f>'House Salary'!J40</f>
        <v>0</v>
      </c>
      <c r="M41" s="61">
        <f t="shared" si="4"/>
        <v>-35000</v>
      </c>
      <c r="N41" s="93"/>
    </row>
    <row r="42" spans="1:14" ht="15" x14ac:dyDescent="0.25">
      <c r="A42" s="59">
        <v>36</v>
      </c>
      <c r="B42" s="61">
        <v>51000</v>
      </c>
      <c r="D42" s="61"/>
      <c r="E42" s="61">
        <f t="shared" si="0"/>
        <v>-51000</v>
      </c>
      <c r="F42" s="93">
        <f t="shared" si="1"/>
        <v>-1</v>
      </c>
      <c r="H42" s="92" t="e">
        <f>#REF!*10</f>
        <v>#REF!</v>
      </c>
      <c r="I42" s="61" t="e">
        <f>H42-B41</f>
        <v>#REF!</v>
      </c>
      <c r="J42" s="93" t="e">
        <f>I42/B41</f>
        <v>#REF!</v>
      </c>
      <c r="L42" s="92">
        <f>'House Salary'!J41</f>
        <v>0</v>
      </c>
      <c r="M42" s="61">
        <f t="shared" si="4"/>
        <v>-35000</v>
      </c>
      <c r="N42" s="93"/>
    </row>
    <row r="43" spans="1:14" ht="15" x14ac:dyDescent="0.25">
      <c r="A43" s="64">
        <v>37</v>
      </c>
      <c r="B43" s="66">
        <v>51000</v>
      </c>
      <c r="D43" s="66"/>
      <c r="E43" s="66">
        <f t="shared" si="0"/>
        <v>-51000</v>
      </c>
      <c r="F43" s="98">
        <f t="shared" si="1"/>
        <v>-1</v>
      </c>
      <c r="H43" s="97" t="e">
        <f>#REF!*10</f>
        <v>#REF!</v>
      </c>
      <c r="I43" s="61" t="e">
        <f>H43-B42</f>
        <v>#REF!</v>
      </c>
      <c r="J43" s="98"/>
      <c r="L43" s="97">
        <f>'House Salary'!J42</f>
        <v>0</v>
      </c>
      <c r="M43" s="61">
        <f t="shared" si="4"/>
        <v>-35000</v>
      </c>
      <c r="N43" s="98"/>
    </row>
    <row r="44" spans="1:14" x14ac:dyDescent="0.2">
      <c r="D44" s="99" t="s">
        <v>36</v>
      </c>
      <c r="E44" s="100"/>
      <c r="F44" s="101"/>
      <c r="G44" s="47"/>
      <c r="H44" s="99" t="s">
        <v>36</v>
      </c>
      <c r="I44" s="100"/>
      <c r="J44" s="101"/>
      <c r="K44" s="47"/>
      <c r="L44" s="99" t="s">
        <v>36</v>
      </c>
      <c r="M44" s="18"/>
      <c r="N44" s="105"/>
    </row>
    <row r="45" spans="1:14" ht="12.75" customHeight="1" x14ac:dyDescent="0.2">
      <c r="D45" s="79"/>
      <c r="E45" s="20"/>
      <c r="F45" s="102"/>
      <c r="H45" s="211"/>
      <c r="I45" s="212"/>
      <c r="J45" s="213"/>
      <c r="L45" s="106"/>
      <c r="M45" s="20"/>
      <c r="N45" s="102"/>
    </row>
    <row r="46" spans="1:14" x14ac:dyDescent="0.2">
      <c r="D46" s="79"/>
      <c r="E46" s="20"/>
      <c r="F46" s="102"/>
      <c r="H46" s="211"/>
      <c r="I46" s="212"/>
      <c r="J46" s="213"/>
      <c r="L46" s="80"/>
      <c r="M46" s="20"/>
      <c r="N46" s="102"/>
    </row>
    <row r="47" spans="1:14" x14ac:dyDescent="0.2">
      <c r="D47" s="103"/>
      <c r="E47" s="19"/>
      <c r="F47" s="104"/>
      <c r="H47" s="103"/>
      <c r="I47" s="19"/>
      <c r="J47" s="104"/>
      <c r="L47" s="81"/>
      <c r="M47" s="19"/>
      <c r="N47" s="104"/>
    </row>
  </sheetData>
  <mergeCells count="2">
    <mergeCell ref="H45:J45"/>
    <mergeCell ref="H46:J46"/>
  </mergeCells>
  <pageMargins left="0.7" right="0.7" top="0.75" bottom="0.75" header="0.3" footer="0.3"/>
  <pageSetup scale="90" orientation="portrait" r:id="rId1"/>
  <headerFooter>
    <oddFooter>&amp;L&amp;"Arial,Italic"&amp;9Division of School Business
NC Department of Public Instruction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workbookViewId="0">
      <selection activeCell="J4" sqref="J1:J1048576"/>
    </sheetView>
  </sheetViews>
  <sheetFormatPr defaultRowHeight="12.75" x14ac:dyDescent="0.2"/>
  <cols>
    <col min="3" max="3" width="9.5703125" bestFit="1" customWidth="1"/>
    <col min="8" max="8" width="8.85546875" style="21"/>
    <col min="10" max="10" width="8.85546875" style="109"/>
  </cols>
  <sheetData>
    <row r="1" spans="1:10" x14ac:dyDescent="0.2">
      <c r="A1" s="46" t="s">
        <v>28</v>
      </c>
      <c r="C1" s="21"/>
    </row>
    <row r="2" spans="1:10" x14ac:dyDescent="0.2">
      <c r="A2" s="46" t="s">
        <v>42</v>
      </c>
      <c r="C2" s="21"/>
    </row>
    <row r="3" spans="1:10" x14ac:dyDescent="0.2">
      <c r="A3" s="54"/>
      <c r="C3" s="21"/>
    </row>
    <row r="4" spans="1:10" ht="75" x14ac:dyDescent="0.25">
      <c r="A4" s="55" t="s">
        <v>22</v>
      </c>
      <c r="B4" s="55" t="s">
        <v>43</v>
      </c>
      <c r="C4" s="55" t="s">
        <v>21</v>
      </c>
      <c r="D4" s="55" t="s">
        <v>31</v>
      </c>
      <c r="E4" s="55" t="s">
        <v>23</v>
      </c>
      <c r="F4" s="55" t="s">
        <v>24</v>
      </c>
      <c r="G4" s="55" t="s">
        <v>44</v>
      </c>
      <c r="J4" s="110" t="s">
        <v>31</v>
      </c>
    </row>
    <row r="5" spans="1:10" ht="15" x14ac:dyDescent="0.25">
      <c r="A5" s="56">
        <v>0</v>
      </c>
      <c r="B5" s="58">
        <v>35000</v>
      </c>
      <c r="C5" s="57">
        <f>D5-B5</f>
        <v>-35000</v>
      </c>
      <c r="D5" s="58">
        <f>J5</f>
        <v>0</v>
      </c>
      <c r="E5" s="58"/>
      <c r="F5" s="58"/>
      <c r="G5" s="76">
        <v>0</v>
      </c>
      <c r="J5" s="111"/>
    </row>
    <row r="6" spans="1:10" ht="15" x14ac:dyDescent="0.25">
      <c r="A6" s="59">
        <v>1</v>
      </c>
      <c r="B6" s="61">
        <v>35750</v>
      </c>
      <c r="C6" s="60">
        <f>D6-B6</f>
        <v>-35750</v>
      </c>
      <c r="D6" s="61">
        <f>J6</f>
        <v>0</v>
      </c>
      <c r="E6" s="61">
        <f>D6-B5</f>
        <v>-35000</v>
      </c>
      <c r="F6" s="62">
        <f t="shared" ref="F6:F42" si="0">E6/B5</f>
        <v>-1</v>
      </c>
      <c r="G6" s="76">
        <v>0</v>
      </c>
      <c r="J6" s="112">
        <v>0</v>
      </c>
    </row>
    <row r="7" spans="1:10" ht="15" x14ac:dyDescent="0.25">
      <c r="A7" s="59">
        <v>2</v>
      </c>
      <c r="B7" s="61">
        <v>36000</v>
      </c>
      <c r="C7" s="60">
        <f t="shared" ref="C7:C41" si="1">D7-B7</f>
        <v>-36000</v>
      </c>
      <c r="D7" s="61">
        <f t="shared" ref="D7:D41" si="2">J7</f>
        <v>0</v>
      </c>
      <c r="E7" s="61">
        <f t="shared" ref="E7:E42" si="3">D7-B6</f>
        <v>-35750</v>
      </c>
      <c r="F7" s="62">
        <f t="shared" si="0"/>
        <v>-1</v>
      </c>
      <c r="G7" s="76">
        <v>0</v>
      </c>
      <c r="J7" s="112"/>
    </row>
    <row r="8" spans="1:10" ht="15" x14ac:dyDescent="0.25">
      <c r="A8" s="59">
        <v>3</v>
      </c>
      <c r="B8" s="61">
        <v>36250</v>
      </c>
      <c r="C8" s="60">
        <f t="shared" si="1"/>
        <v>-36250</v>
      </c>
      <c r="D8" s="61">
        <f t="shared" si="2"/>
        <v>0</v>
      </c>
      <c r="E8" s="61">
        <f t="shared" si="3"/>
        <v>-36000</v>
      </c>
      <c r="F8" s="62">
        <f t="shared" si="0"/>
        <v>-1</v>
      </c>
      <c r="G8" s="76">
        <v>0</v>
      </c>
      <c r="J8" s="112"/>
    </row>
    <row r="9" spans="1:10" ht="15" x14ac:dyDescent="0.25">
      <c r="A9" s="59">
        <v>4</v>
      </c>
      <c r="B9" s="61">
        <v>36750</v>
      </c>
      <c r="C9" s="60">
        <f t="shared" si="1"/>
        <v>-36750</v>
      </c>
      <c r="D9" s="61">
        <f t="shared" si="2"/>
        <v>0</v>
      </c>
      <c r="E9" s="61">
        <f t="shared" si="3"/>
        <v>-36250</v>
      </c>
      <c r="F9" s="62">
        <f t="shared" si="0"/>
        <v>-1</v>
      </c>
      <c r="G9" s="76">
        <v>0</v>
      </c>
      <c r="J9" s="112"/>
    </row>
    <row r="10" spans="1:10" ht="15" x14ac:dyDescent="0.25">
      <c r="A10" s="59">
        <v>5</v>
      </c>
      <c r="B10" s="61">
        <v>37250</v>
      </c>
      <c r="C10" s="60">
        <f t="shared" si="1"/>
        <v>-37250</v>
      </c>
      <c r="D10" s="61">
        <f t="shared" si="2"/>
        <v>0</v>
      </c>
      <c r="E10" s="61">
        <f t="shared" si="3"/>
        <v>-36750</v>
      </c>
      <c r="F10" s="62">
        <f t="shared" si="0"/>
        <v>-1</v>
      </c>
      <c r="G10" s="63">
        <v>0</v>
      </c>
      <c r="J10" s="112"/>
    </row>
    <row r="11" spans="1:10" ht="15" x14ac:dyDescent="0.25">
      <c r="A11" s="59">
        <v>6</v>
      </c>
      <c r="B11" s="61">
        <v>38000</v>
      </c>
      <c r="C11" s="60">
        <f t="shared" si="1"/>
        <v>-38000</v>
      </c>
      <c r="D11" s="61">
        <f t="shared" si="2"/>
        <v>0</v>
      </c>
      <c r="E11" s="61">
        <f t="shared" si="3"/>
        <v>-37250</v>
      </c>
      <c r="F11" s="62">
        <f t="shared" si="0"/>
        <v>-1</v>
      </c>
      <c r="G11" s="63">
        <v>0</v>
      </c>
      <c r="J11" s="112"/>
    </row>
    <row r="12" spans="1:10" ht="15" x14ac:dyDescent="0.25">
      <c r="A12" s="59">
        <v>7</v>
      </c>
      <c r="B12" s="61">
        <v>38500</v>
      </c>
      <c r="C12" s="60">
        <f t="shared" si="1"/>
        <v>-38500</v>
      </c>
      <c r="D12" s="61">
        <f t="shared" si="2"/>
        <v>0</v>
      </c>
      <c r="E12" s="61">
        <f>D12-B11</f>
        <v>-38000</v>
      </c>
      <c r="F12" s="62">
        <f t="shared" si="0"/>
        <v>-1</v>
      </c>
      <c r="G12" s="63">
        <v>0</v>
      </c>
      <c r="J12" s="112"/>
    </row>
    <row r="13" spans="1:10" ht="15" x14ac:dyDescent="0.25">
      <c r="A13" s="59">
        <v>8</v>
      </c>
      <c r="B13" s="61">
        <v>39000</v>
      </c>
      <c r="C13" s="60">
        <f t="shared" si="1"/>
        <v>-39000</v>
      </c>
      <c r="D13" s="61">
        <f t="shared" si="2"/>
        <v>0</v>
      </c>
      <c r="E13" s="61">
        <f t="shared" si="3"/>
        <v>-38500</v>
      </c>
      <c r="F13" s="62">
        <f t="shared" si="0"/>
        <v>-1</v>
      </c>
      <c r="G13" s="63">
        <v>0</v>
      </c>
      <c r="J13" s="112"/>
    </row>
    <row r="14" spans="1:10" ht="15" x14ac:dyDescent="0.25">
      <c r="A14" s="59">
        <v>9</v>
      </c>
      <c r="B14" s="61">
        <v>39500</v>
      </c>
      <c r="C14" s="60">
        <f t="shared" si="1"/>
        <v>-39500</v>
      </c>
      <c r="D14" s="61">
        <f t="shared" si="2"/>
        <v>0</v>
      </c>
      <c r="E14" s="61">
        <f t="shared" si="3"/>
        <v>-39000</v>
      </c>
      <c r="F14" s="62">
        <f t="shared" si="0"/>
        <v>-1</v>
      </c>
      <c r="G14" s="63">
        <v>0</v>
      </c>
      <c r="J14" s="112"/>
    </row>
    <row r="15" spans="1:10" ht="15" x14ac:dyDescent="0.25">
      <c r="A15" s="59">
        <v>10</v>
      </c>
      <c r="B15" s="61">
        <v>40250</v>
      </c>
      <c r="C15" s="60">
        <f t="shared" si="1"/>
        <v>-40250</v>
      </c>
      <c r="D15" s="61">
        <f t="shared" si="2"/>
        <v>0</v>
      </c>
      <c r="E15" s="61">
        <f>D15-B14</f>
        <v>-39500</v>
      </c>
      <c r="F15" s="62">
        <f t="shared" si="0"/>
        <v>-1</v>
      </c>
      <c r="G15" s="63">
        <v>0</v>
      </c>
      <c r="J15" s="112"/>
    </row>
    <row r="16" spans="1:10" ht="15" x14ac:dyDescent="0.25">
      <c r="A16" s="59">
        <v>11</v>
      </c>
      <c r="B16" s="61">
        <v>41000</v>
      </c>
      <c r="C16" s="60">
        <f t="shared" si="1"/>
        <v>-41000</v>
      </c>
      <c r="D16" s="61">
        <f t="shared" si="2"/>
        <v>0</v>
      </c>
      <c r="E16" s="61">
        <f t="shared" si="3"/>
        <v>-40250</v>
      </c>
      <c r="F16" s="62">
        <f t="shared" si="0"/>
        <v>-1</v>
      </c>
      <c r="G16" s="63">
        <v>0</v>
      </c>
      <c r="J16" s="112"/>
    </row>
    <row r="17" spans="1:10" ht="15" x14ac:dyDescent="0.25">
      <c r="A17" s="59">
        <v>12</v>
      </c>
      <c r="B17" s="61">
        <v>41750</v>
      </c>
      <c r="C17" s="60">
        <f t="shared" si="1"/>
        <v>-41750</v>
      </c>
      <c r="D17" s="61">
        <f t="shared" si="2"/>
        <v>0</v>
      </c>
      <c r="E17" s="61">
        <f t="shared" si="3"/>
        <v>-41000</v>
      </c>
      <c r="F17" s="62">
        <f t="shared" si="0"/>
        <v>-1</v>
      </c>
      <c r="G17" s="63">
        <v>0</v>
      </c>
      <c r="J17" s="112"/>
    </row>
    <row r="18" spans="1:10" ht="15" x14ac:dyDescent="0.25">
      <c r="A18" s="59">
        <v>13</v>
      </c>
      <c r="B18" s="61">
        <v>42500</v>
      </c>
      <c r="C18" s="60">
        <f t="shared" si="1"/>
        <v>-42500</v>
      </c>
      <c r="D18" s="61">
        <f t="shared" si="2"/>
        <v>0</v>
      </c>
      <c r="E18" s="61">
        <f t="shared" si="3"/>
        <v>-41750</v>
      </c>
      <c r="F18" s="62">
        <f t="shared" si="0"/>
        <v>-1</v>
      </c>
      <c r="G18" s="63">
        <v>0</v>
      </c>
      <c r="J18" s="112"/>
    </row>
    <row r="19" spans="1:10" ht="15" x14ac:dyDescent="0.25">
      <c r="A19" s="59">
        <v>14</v>
      </c>
      <c r="B19" s="61">
        <v>43250</v>
      </c>
      <c r="C19" s="60">
        <f t="shared" si="1"/>
        <v>-43250</v>
      </c>
      <c r="D19" s="61">
        <f t="shared" si="2"/>
        <v>0</v>
      </c>
      <c r="E19" s="61">
        <f t="shared" si="3"/>
        <v>-42500</v>
      </c>
      <c r="F19" s="62">
        <f t="shared" si="0"/>
        <v>-1</v>
      </c>
      <c r="G19" s="63">
        <v>0</v>
      </c>
      <c r="J19" s="112"/>
    </row>
    <row r="20" spans="1:10" ht="15" x14ac:dyDescent="0.25">
      <c r="A20" s="59">
        <v>15</v>
      </c>
      <c r="B20" s="61">
        <v>45250</v>
      </c>
      <c r="C20" s="60">
        <f t="shared" si="1"/>
        <v>-45250</v>
      </c>
      <c r="D20" s="61">
        <f t="shared" si="2"/>
        <v>0</v>
      </c>
      <c r="E20" s="61">
        <f t="shared" si="3"/>
        <v>-43250</v>
      </c>
      <c r="F20" s="62">
        <f t="shared" si="0"/>
        <v>-1</v>
      </c>
      <c r="G20" s="63">
        <v>0</v>
      </c>
      <c r="J20" s="112"/>
    </row>
    <row r="21" spans="1:10" ht="15" x14ac:dyDescent="0.25">
      <c r="A21" s="59">
        <v>16</v>
      </c>
      <c r="B21" s="61">
        <v>45250</v>
      </c>
      <c r="C21" s="60">
        <f t="shared" si="1"/>
        <v>-45250</v>
      </c>
      <c r="D21" s="61">
        <f t="shared" si="2"/>
        <v>0</v>
      </c>
      <c r="E21" s="61">
        <f t="shared" si="3"/>
        <v>-45250</v>
      </c>
      <c r="F21" s="62">
        <f t="shared" si="0"/>
        <v>-1</v>
      </c>
      <c r="G21" s="63">
        <v>0</v>
      </c>
      <c r="J21" s="112"/>
    </row>
    <row r="22" spans="1:10" ht="15" x14ac:dyDescent="0.25">
      <c r="A22" s="59">
        <v>17</v>
      </c>
      <c r="B22" s="61">
        <v>45250</v>
      </c>
      <c r="C22" s="60">
        <f t="shared" si="1"/>
        <v>-45250</v>
      </c>
      <c r="D22" s="61">
        <f t="shared" si="2"/>
        <v>0</v>
      </c>
      <c r="E22" s="61">
        <f t="shared" si="3"/>
        <v>-45250</v>
      </c>
      <c r="F22" s="62">
        <f t="shared" si="0"/>
        <v>-1</v>
      </c>
      <c r="G22" s="63">
        <v>0</v>
      </c>
      <c r="J22" s="112"/>
    </row>
    <row r="23" spans="1:10" ht="15" x14ac:dyDescent="0.25">
      <c r="A23" s="59">
        <v>18</v>
      </c>
      <c r="B23" s="61">
        <v>45250</v>
      </c>
      <c r="C23" s="60">
        <f t="shared" si="1"/>
        <v>-45250</v>
      </c>
      <c r="D23" s="61">
        <f t="shared" si="2"/>
        <v>0</v>
      </c>
      <c r="E23" s="61">
        <f t="shared" si="3"/>
        <v>-45250</v>
      </c>
      <c r="F23" s="62">
        <f t="shared" si="0"/>
        <v>-1</v>
      </c>
      <c r="G23" s="63">
        <v>0</v>
      </c>
      <c r="J23" s="112"/>
    </row>
    <row r="24" spans="1:10" ht="15" x14ac:dyDescent="0.25">
      <c r="A24" s="59">
        <v>19</v>
      </c>
      <c r="B24" s="61">
        <v>45250</v>
      </c>
      <c r="C24" s="60">
        <f t="shared" si="1"/>
        <v>-45250</v>
      </c>
      <c r="D24" s="61">
        <f t="shared" si="2"/>
        <v>0</v>
      </c>
      <c r="E24" s="61">
        <f t="shared" si="3"/>
        <v>-45250</v>
      </c>
      <c r="F24" s="62">
        <f t="shared" si="0"/>
        <v>-1</v>
      </c>
      <c r="G24" s="63">
        <v>0</v>
      </c>
      <c r="J24" s="112"/>
    </row>
    <row r="25" spans="1:10" ht="15" x14ac:dyDescent="0.25">
      <c r="A25" s="59">
        <v>20</v>
      </c>
      <c r="B25" s="61">
        <v>48000</v>
      </c>
      <c r="C25" s="60">
        <f t="shared" si="1"/>
        <v>-48000</v>
      </c>
      <c r="D25" s="61">
        <f t="shared" si="2"/>
        <v>0</v>
      </c>
      <c r="E25" s="61">
        <f t="shared" si="3"/>
        <v>-45250</v>
      </c>
      <c r="F25" s="62">
        <f t="shared" si="0"/>
        <v>-1</v>
      </c>
      <c r="G25" s="63">
        <v>0</v>
      </c>
      <c r="J25" s="112"/>
    </row>
    <row r="26" spans="1:10" ht="15" x14ac:dyDescent="0.25">
      <c r="A26" s="59">
        <v>21</v>
      </c>
      <c r="B26" s="61">
        <v>48000</v>
      </c>
      <c r="C26" s="60">
        <f t="shared" si="1"/>
        <v>-48000</v>
      </c>
      <c r="D26" s="61">
        <f t="shared" si="2"/>
        <v>0</v>
      </c>
      <c r="E26" s="61">
        <f t="shared" si="3"/>
        <v>-48000</v>
      </c>
      <c r="F26" s="62">
        <f t="shared" si="0"/>
        <v>-1</v>
      </c>
      <c r="G26" s="63">
        <v>0</v>
      </c>
      <c r="J26" s="112"/>
    </row>
    <row r="27" spans="1:10" ht="15" x14ac:dyDescent="0.25">
      <c r="A27" s="59">
        <v>22</v>
      </c>
      <c r="B27" s="61">
        <v>48000</v>
      </c>
      <c r="C27" s="60">
        <f t="shared" si="1"/>
        <v>-48000</v>
      </c>
      <c r="D27" s="61">
        <f t="shared" si="2"/>
        <v>0</v>
      </c>
      <c r="E27" s="61">
        <f t="shared" si="3"/>
        <v>-48000</v>
      </c>
      <c r="F27" s="62">
        <f t="shared" si="0"/>
        <v>-1</v>
      </c>
      <c r="G27" s="63">
        <v>0</v>
      </c>
      <c r="J27" s="112"/>
    </row>
    <row r="28" spans="1:10" ht="15" x14ac:dyDescent="0.25">
      <c r="A28" s="59">
        <v>23</v>
      </c>
      <c r="B28" s="61">
        <v>48000</v>
      </c>
      <c r="C28" s="60">
        <f t="shared" si="1"/>
        <v>-48000</v>
      </c>
      <c r="D28" s="61">
        <f t="shared" si="2"/>
        <v>0</v>
      </c>
      <c r="E28" s="61">
        <f t="shared" si="3"/>
        <v>-48000</v>
      </c>
      <c r="F28" s="62">
        <f t="shared" si="0"/>
        <v>-1</v>
      </c>
      <c r="G28" s="63">
        <v>0</v>
      </c>
      <c r="J28" s="112"/>
    </row>
    <row r="29" spans="1:10" ht="15" x14ac:dyDescent="0.25">
      <c r="A29" s="59">
        <v>24</v>
      </c>
      <c r="B29" s="61">
        <v>48000</v>
      </c>
      <c r="C29" s="60">
        <f t="shared" si="1"/>
        <v>-48000</v>
      </c>
      <c r="D29" s="61">
        <f t="shared" si="2"/>
        <v>0</v>
      </c>
      <c r="E29" s="61">
        <f t="shared" si="3"/>
        <v>-48000</v>
      </c>
      <c r="F29" s="62">
        <f t="shared" si="0"/>
        <v>-1</v>
      </c>
      <c r="G29" s="63">
        <v>0</v>
      </c>
      <c r="J29" s="112"/>
    </row>
    <row r="30" spans="1:10" ht="15" x14ac:dyDescent="0.25">
      <c r="A30" s="59">
        <v>25</v>
      </c>
      <c r="B30" s="61">
        <v>51000</v>
      </c>
      <c r="C30" s="60">
        <f t="shared" si="1"/>
        <v>-51000</v>
      </c>
      <c r="D30" s="61">
        <f t="shared" si="2"/>
        <v>0</v>
      </c>
      <c r="E30" s="61">
        <f t="shared" si="3"/>
        <v>-48000</v>
      </c>
      <c r="F30" s="62">
        <f t="shared" si="0"/>
        <v>-1</v>
      </c>
      <c r="G30" s="63">
        <v>0</v>
      </c>
      <c r="J30" s="112"/>
    </row>
    <row r="31" spans="1:10" ht="15" x14ac:dyDescent="0.25">
      <c r="A31" s="59">
        <v>26</v>
      </c>
      <c r="B31" s="61">
        <v>51000</v>
      </c>
      <c r="C31" s="60">
        <f t="shared" si="1"/>
        <v>-51000</v>
      </c>
      <c r="D31" s="61">
        <f t="shared" si="2"/>
        <v>0</v>
      </c>
      <c r="E31" s="61">
        <f t="shared" si="3"/>
        <v>-51000</v>
      </c>
      <c r="F31" s="62">
        <f t="shared" si="0"/>
        <v>-1</v>
      </c>
      <c r="G31" s="63">
        <v>0</v>
      </c>
      <c r="J31" s="112"/>
    </row>
    <row r="32" spans="1:10" ht="15" x14ac:dyDescent="0.25">
      <c r="A32" s="59">
        <v>27</v>
      </c>
      <c r="B32" s="61">
        <v>51000</v>
      </c>
      <c r="C32" s="60">
        <f t="shared" si="1"/>
        <v>-51000</v>
      </c>
      <c r="D32" s="61">
        <f t="shared" si="2"/>
        <v>0</v>
      </c>
      <c r="E32" s="61">
        <f t="shared" si="3"/>
        <v>-51000</v>
      </c>
      <c r="F32" s="62">
        <f t="shared" si="0"/>
        <v>-1</v>
      </c>
      <c r="G32" s="63">
        <v>0</v>
      </c>
      <c r="J32" s="112"/>
    </row>
    <row r="33" spans="1:10" ht="15" x14ac:dyDescent="0.25">
      <c r="A33" s="59">
        <v>28</v>
      </c>
      <c r="B33" s="61">
        <v>51000</v>
      </c>
      <c r="C33" s="60">
        <f t="shared" si="1"/>
        <v>-51000</v>
      </c>
      <c r="D33" s="61">
        <f t="shared" si="2"/>
        <v>0</v>
      </c>
      <c r="E33" s="61">
        <f t="shared" si="3"/>
        <v>-51000</v>
      </c>
      <c r="F33" s="62">
        <f t="shared" si="0"/>
        <v>-1</v>
      </c>
      <c r="G33" s="63">
        <v>0</v>
      </c>
      <c r="J33" s="112"/>
    </row>
    <row r="34" spans="1:10" ht="15" x14ac:dyDescent="0.25">
      <c r="A34" s="59">
        <v>29</v>
      </c>
      <c r="B34" s="61">
        <v>51000</v>
      </c>
      <c r="C34" s="60">
        <f t="shared" si="1"/>
        <v>-51000</v>
      </c>
      <c r="D34" s="61">
        <f t="shared" si="2"/>
        <v>0</v>
      </c>
      <c r="E34" s="61">
        <f t="shared" si="3"/>
        <v>-51000</v>
      </c>
      <c r="F34" s="62">
        <f t="shared" si="0"/>
        <v>-1</v>
      </c>
      <c r="G34" s="63">
        <v>0</v>
      </c>
      <c r="J34" s="112"/>
    </row>
    <row r="35" spans="1:10" ht="15" x14ac:dyDescent="0.25">
      <c r="A35" s="59">
        <v>30</v>
      </c>
      <c r="B35" s="61">
        <v>51000</v>
      </c>
      <c r="C35" s="60">
        <f t="shared" si="1"/>
        <v>-51000</v>
      </c>
      <c r="D35" s="61">
        <f t="shared" si="2"/>
        <v>0</v>
      </c>
      <c r="E35" s="61">
        <f t="shared" si="3"/>
        <v>-51000</v>
      </c>
      <c r="F35" s="62">
        <f t="shared" si="0"/>
        <v>-1</v>
      </c>
      <c r="G35" s="63">
        <v>0</v>
      </c>
      <c r="J35" s="112"/>
    </row>
    <row r="36" spans="1:10" ht="15" x14ac:dyDescent="0.25">
      <c r="A36" s="59">
        <v>31</v>
      </c>
      <c r="B36" s="61">
        <v>51000</v>
      </c>
      <c r="C36" s="60">
        <f t="shared" si="1"/>
        <v>-51000</v>
      </c>
      <c r="D36" s="61">
        <f t="shared" si="2"/>
        <v>0</v>
      </c>
      <c r="E36" s="61">
        <f t="shared" si="3"/>
        <v>-51000</v>
      </c>
      <c r="F36" s="62">
        <f t="shared" si="0"/>
        <v>-1</v>
      </c>
      <c r="G36" s="63">
        <v>0</v>
      </c>
      <c r="J36" s="112"/>
    </row>
    <row r="37" spans="1:10" ht="15" x14ac:dyDescent="0.25">
      <c r="A37" s="59">
        <v>32</v>
      </c>
      <c r="B37" s="61">
        <v>51000</v>
      </c>
      <c r="C37" s="60">
        <f t="shared" si="1"/>
        <v>-51000</v>
      </c>
      <c r="D37" s="61">
        <f t="shared" si="2"/>
        <v>0</v>
      </c>
      <c r="E37" s="61">
        <f t="shared" si="3"/>
        <v>-51000</v>
      </c>
      <c r="F37" s="62">
        <f t="shared" si="0"/>
        <v>-1</v>
      </c>
      <c r="G37" s="63">
        <v>0</v>
      </c>
      <c r="J37" s="112"/>
    </row>
    <row r="38" spans="1:10" ht="15" x14ac:dyDescent="0.25">
      <c r="A38" s="59">
        <v>33</v>
      </c>
      <c r="B38" s="61">
        <v>51000</v>
      </c>
      <c r="C38" s="60">
        <f t="shared" si="1"/>
        <v>-51000</v>
      </c>
      <c r="D38" s="61">
        <f t="shared" si="2"/>
        <v>0</v>
      </c>
      <c r="E38" s="61">
        <f t="shared" si="3"/>
        <v>-51000</v>
      </c>
      <c r="F38" s="62">
        <f t="shared" si="0"/>
        <v>-1</v>
      </c>
      <c r="G38" s="63">
        <v>0</v>
      </c>
      <c r="J38" s="112"/>
    </row>
    <row r="39" spans="1:10" ht="15" x14ac:dyDescent="0.25">
      <c r="A39" s="59">
        <v>34</v>
      </c>
      <c r="B39" s="61">
        <v>51000</v>
      </c>
      <c r="C39" s="60">
        <f t="shared" si="1"/>
        <v>-51000</v>
      </c>
      <c r="D39" s="61">
        <f t="shared" si="2"/>
        <v>0</v>
      </c>
      <c r="E39" s="61">
        <f t="shared" si="3"/>
        <v>-51000</v>
      </c>
      <c r="F39" s="62">
        <f t="shared" si="0"/>
        <v>-1</v>
      </c>
      <c r="G39" s="63">
        <v>0</v>
      </c>
      <c r="J39" s="112"/>
    </row>
    <row r="40" spans="1:10" ht="15" x14ac:dyDescent="0.25">
      <c r="A40" s="59">
        <v>35</v>
      </c>
      <c r="B40" s="61">
        <v>51000</v>
      </c>
      <c r="C40" s="60">
        <f t="shared" si="1"/>
        <v>-51000</v>
      </c>
      <c r="D40" s="61">
        <f t="shared" si="2"/>
        <v>0</v>
      </c>
      <c r="E40" s="61">
        <f t="shared" si="3"/>
        <v>-51000</v>
      </c>
      <c r="F40" s="62">
        <f t="shared" si="0"/>
        <v>-1</v>
      </c>
      <c r="G40" s="63">
        <v>0</v>
      </c>
      <c r="J40" s="112"/>
    </row>
    <row r="41" spans="1:10" ht="15" x14ac:dyDescent="0.25">
      <c r="A41" s="59">
        <v>36</v>
      </c>
      <c r="B41" s="61">
        <v>51000</v>
      </c>
      <c r="C41" s="60">
        <f t="shared" si="1"/>
        <v>-51000</v>
      </c>
      <c r="D41" s="61">
        <f t="shared" si="2"/>
        <v>0</v>
      </c>
      <c r="E41" s="61">
        <f t="shared" si="3"/>
        <v>-51000</v>
      </c>
      <c r="F41" s="62">
        <f>E41/B40</f>
        <v>-1</v>
      </c>
      <c r="G41" s="63">
        <v>0</v>
      </c>
      <c r="J41" s="112"/>
    </row>
    <row r="42" spans="1:10" ht="15" x14ac:dyDescent="0.25">
      <c r="A42" s="64">
        <v>37</v>
      </c>
      <c r="B42" s="65">
        <v>51000</v>
      </c>
      <c r="C42" s="66">
        <f>D42-B42</f>
        <v>-51000</v>
      </c>
      <c r="D42" s="66">
        <f>J42</f>
        <v>0</v>
      </c>
      <c r="E42" s="66">
        <f t="shared" si="3"/>
        <v>-51000</v>
      </c>
      <c r="F42" s="67">
        <f t="shared" si="0"/>
        <v>-1</v>
      </c>
      <c r="G42" s="68">
        <v>0</v>
      </c>
      <c r="J42" s="113"/>
    </row>
    <row r="45" spans="1:10" x14ac:dyDescent="0.2">
      <c r="A45" s="23"/>
    </row>
    <row r="46" spans="1:10" x14ac:dyDescent="0.2">
      <c r="A46" s="23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3" sqref="A3"/>
    </sheetView>
  </sheetViews>
  <sheetFormatPr defaultRowHeight="12.75" x14ac:dyDescent="0.2"/>
  <cols>
    <col min="1" max="1" width="5.5703125" style="54" customWidth="1"/>
    <col min="2" max="2" width="12" customWidth="1"/>
    <col min="3" max="3" width="13.140625" style="21" customWidth="1"/>
    <col min="4" max="5" width="9.5703125" customWidth="1"/>
    <col min="6" max="6" width="11.140625" customWidth="1"/>
    <col min="7" max="7" width="10" customWidth="1"/>
  </cols>
  <sheetData>
    <row r="1" spans="1:7" x14ac:dyDescent="0.2">
      <c r="A1" s="46" t="s">
        <v>20</v>
      </c>
    </row>
    <row r="2" spans="1:7" x14ac:dyDescent="0.2">
      <c r="A2" s="46" t="s">
        <v>42</v>
      </c>
    </row>
    <row r="3" spans="1:7" x14ac:dyDescent="0.2">
      <c r="A3" s="46"/>
    </row>
    <row r="4" spans="1:7" s="52" customFormat="1" ht="72" customHeight="1" x14ac:dyDescent="0.25">
      <c r="A4" s="55" t="s">
        <v>22</v>
      </c>
      <c r="B4" s="55" t="s">
        <v>43</v>
      </c>
      <c r="C4" s="55" t="s">
        <v>21</v>
      </c>
      <c r="D4" s="55" t="s">
        <v>31</v>
      </c>
      <c r="E4" s="55" t="s">
        <v>23</v>
      </c>
      <c r="F4" s="55" t="s">
        <v>24</v>
      </c>
      <c r="G4" s="53"/>
    </row>
    <row r="5" spans="1:7" ht="15" x14ac:dyDescent="0.25">
      <c r="A5" s="56">
        <v>0</v>
      </c>
      <c r="B5" s="58">
        <v>35000</v>
      </c>
      <c r="C5" s="58"/>
      <c r="D5" s="58"/>
      <c r="E5" s="58"/>
      <c r="F5" s="76"/>
    </row>
    <row r="6" spans="1:7" ht="15" x14ac:dyDescent="0.25">
      <c r="A6" s="59">
        <v>1</v>
      </c>
      <c r="B6" s="61">
        <v>35750</v>
      </c>
      <c r="C6" s="61"/>
      <c r="D6" s="61"/>
      <c r="E6" s="61">
        <f t="shared" ref="E6:E42" si="0">D6-B5</f>
        <v>-35000</v>
      </c>
      <c r="F6" s="107">
        <f t="shared" ref="F6:F42" si="1">E6/B5</f>
        <v>-1</v>
      </c>
      <c r="G6" s="44"/>
    </row>
    <row r="7" spans="1:7" ht="15" x14ac:dyDescent="0.25">
      <c r="A7" s="59">
        <v>2</v>
      </c>
      <c r="B7" s="61">
        <v>36000</v>
      </c>
      <c r="C7" s="61"/>
      <c r="D7" s="61"/>
      <c r="E7" s="61">
        <f t="shared" si="0"/>
        <v>-35750</v>
      </c>
      <c r="F7" s="107">
        <f t="shared" si="1"/>
        <v>-1</v>
      </c>
      <c r="G7" s="44"/>
    </row>
    <row r="8" spans="1:7" ht="15" x14ac:dyDescent="0.25">
      <c r="A8" s="59">
        <v>3</v>
      </c>
      <c r="B8" s="61">
        <v>36250</v>
      </c>
      <c r="C8" s="61"/>
      <c r="D8" s="61"/>
      <c r="E8" s="61">
        <f t="shared" si="0"/>
        <v>-36000</v>
      </c>
      <c r="F8" s="107">
        <f t="shared" si="1"/>
        <v>-1</v>
      </c>
      <c r="G8" s="44"/>
    </row>
    <row r="9" spans="1:7" ht="15" x14ac:dyDescent="0.25">
      <c r="A9" s="59">
        <v>4</v>
      </c>
      <c r="B9" s="61">
        <v>36750</v>
      </c>
      <c r="C9" s="61"/>
      <c r="D9" s="61"/>
      <c r="E9" s="61">
        <f t="shared" si="0"/>
        <v>-36250</v>
      </c>
      <c r="F9" s="107">
        <f t="shared" si="1"/>
        <v>-1</v>
      </c>
      <c r="G9" s="44"/>
    </row>
    <row r="10" spans="1:7" ht="15" x14ac:dyDescent="0.25">
      <c r="A10" s="59">
        <v>5</v>
      </c>
      <c r="B10" s="61">
        <v>37250</v>
      </c>
      <c r="C10" s="61"/>
      <c r="D10" s="61"/>
      <c r="E10" s="61">
        <f t="shared" si="0"/>
        <v>-36750</v>
      </c>
      <c r="F10" s="107">
        <f t="shared" si="1"/>
        <v>-1</v>
      </c>
      <c r="G10" s="44"/>
    </row>
    <row r="11" spans="1:7" ht="15" x14ac:dyDescent="0.25">
      <c r="A11" s="59">
        <v>6</v>
      </c>
      <c r="B11" s="61">
        <v>38000</v>
      </c>
      <c r="C11" s="61"/>
      <c r="D11" s="61"/>
      <c r="E11" s="61">
        <f t="shared" si="0"/>
        <v>-37250</v>
      </c>
      <c r="F11" s="107">
        <f t="shared" si="1"/>
        <v>-1</v>
      </c>
      <c r="G11" s="44"/>
    </row>
    <row r="12" spans="1:7" ht="15" x14ac:dyDescent="0.25">
      <c r="A12" s="59">
        <v>7</v>
      </c>
      <c r="B12" s="61">
        <v>38500</v>
      </c>
      <c r="C12" s="61"/>
      <c r="D12" s="61"/>
      <c r="E12" s="61">
        <f t="shared" si="0"/>
        <v>-38000</v>
      </c>
      <c r="F12" s="107">
        <f t="shared" si="1"/>
        <v>-1</v>
      </c>
      <c r="G12" s="44"/>
    </row>
    <row r="13" spans="1:7" ht="15" x14ac:dyDescent="0.25">
      <c r="A13" s="59">
        <v>8</v>
      </c>
      <c r="B13" s="61">
        <v>39000</v>
      </c>
      <c r="C13" s="61"/>
      <c r="D13" s="61"/>
      <c r="E13" s="61">
        <f t="shared" si="0"/>
        <v>-38500</v>
      </c>
      <c r="F13" s="107">
        <f t="shared" si="1"/>
        <v>-1</v>
      </c>
      <c r="G13" s="44"/>
    </row>
    <row r="14" spans="1:7" ht="15" x14ac:dyDescent="0.25">
      <c r="A14" s="59">
        <v>9</v>
      </c>
      <c r="B14" s="61">
        <v>39500</v>
      </c>
      <c r="C14" s="61"/>
      <c r="D14" s="61"/>
      <c r="E14" s="61">
        <f t="shared" si="0"/>
        <v>-39000</v>
      </c>
      <c r="F14" s="107">
        <f t="shared" si="1"/>
        <v>-1</v>
      </c>
      <c r="G14" s="44"/>
    </row>
    <row r="15" spans="1:7" ht="15" x14ac:dyDescent="0.25">
      <c r="A15" s="59">
        <v>10</v>
      </c>
      <c r="B15" s="61">
        <v>40250</v>
      </c>
      <c r="C15" s="61"/>
      <c r="D15" s="61"/>
      <c r="E15" s="61">
        <f t="shared" si="0"/>
        <v>-39500</v>
      </c>
      <c r="F15" s="107">
        <f t="shared" si="1"/>
        <v>-1</v>
      </c>
      <c r="G15" s="44"/>
    </row>
    <row r="16" spans="1:7" ht="15" x14ac:dyDescent="0.25">
      <c r="A16" s="59">
        <v>11</v>
      </c>
      <c r="B16" s="61">
        <v>41000</v>
      </c>
      <c r="C16" s="61"/>
      <c r="D16" s="61"/>
      <c r="E16" s="61">
        <f t="shared" si="0"/>
        <v>-40250</v>
      </c>
      <c r="F16" s="107">
        <f t="shared" si="1"/>
        <v>-1</v>
      </c>
      <c r="G16" s="44"/>
    </row>
    <row r="17" spans="1:7" ht="15" x14ac:dyDescent="0.25">
      <c r="A17" s="59">
        <v>12</v>
      </c>
      <c r="B17" s="61">
        <v>41750</v>
      </c>
      <c r="C17" s="61"/>
      <c r="D17" s="61"/>
      <c r="E17" s="61">
        <f t="shared" si="0"/>
        <v>-41000</v>
      </c>
      <c r="F17" s="107">
        <f t="shared" si="1"/>
        <v>-1</v>
      </c>
      <c r="G17" s="44"/>
    </row>
    <row r="18" spans="1:7" ht="15" x14ac:dyDescent="0.25">
      <c r="A18" s="59">
        <v>13</v>
      </c>
      <c r="B18" s="61">
        <v>42500</v>
      </c>
      <c r="C18" s="61"/>
      <c r="D18" s="61"/>
      <c r="E18" s="61">
        <f t="shared" si="0"/>
        <v>-41750</v>
      </c>
      <c r="F18" s="107">
        <f t="shared" si="1"/>
        <v>-1</v>
      </c>
      <c r="G18" s="44"/>
    </row>
    <row r="19" spans="1:7" ht="15" x14ac:dyDescent="0.25">
      <c r="A19" s="59">
        <v>14</v>
      </c>
      <c r="B19" s="61">
        <v>43250</v>
      </c>
      <c r="C19" s="61"/>
      <c r="D19" s="61"/>
      <c r="E19" s="61">
        <f t="shared" si="0"/>
        <v>-42500</v>
      </c>
      <c r="F19" s="107">
        <f t="shared" si="1"/>
        <v>-1</v>
      </c>
      <c r="G19" s="44"/>
    </row>
    <row r="20" spans="1:7" ht="15" x14ac:dyDescent="0.25">
      <c r="A20" s="59">
        <v>15</v>
      </c>
      <c r="B20" s="61">
        <v>45250</v>
      </c>
      <c r="C20" s="61"/>
      <c r="D20" s="61"/>
      <c r="E20" s="61">
        <f t="shared" si="0"/>
        <v>-43250</v>
      </c>
      <c r="F20" s="107">
        <f t="shared" si="1"/>
        <v>-1</v>
      </c>
      <c r="G20" s="44"/>
    </row>
    <row r="21" spans="1:7" ht="15" x14ac:dyDescent="0.25">
      <c r="A21" s="59">
        <v>16</v>
      </c>
      <c r="B21" s="61">
        <v>45250</v>
      </c>
      <c r="C21" s="61"/>
      <c r="D21" s="61"/>
      <c r="E21" s="61">
        <f t="shared" si="0"/>
        <v>-45250</v>
      </c>
      <c r="F21" s="107">
        <f t="shared" si="1"/>
        <v>-1</v>
      </c>
      <c r="G21" s="44"/>
    </row>
    <row r="22" spans="1:7" ht="15" x14ac:dyDescent="0.25">
      <c r="A22" s="59">
        <v>17</v>
      </c>
      <c r="B22" s="61">
        <v>45250</v>
      </c>
      <c r="C22" s="61"/>
      <c r="D22" s="61"/>
      <c r="E22" s="61">
        <f t="shared" si="0"/>
        <v>-45250</v>
      </c>
      <c r="F22" s="107">
        <f t="shared" si="1"/>
        <v>-1</v>
      </c>
      <c r="G22" s="44"/>
    </row>
    <row r="23" spans="1:7" ht="15" x14ac:dyDescent="0.25">
      <c r="A23" s="59">
        <v>18</v>
      </c>
      <c r="B23" s="61">
        <v>45250</v>
      </c>
      <c r="C23" s="61"/>
      <c r="D23" s="61"/>
      <c r="E23" s="61">
        <f t="shared" si="0"/>
        <v>-45250</v>
      </c>
      <c r="F23" s="107">
        <f t="shared" si="1"/>
        <v>-1</v>
      </c>
      <c r="G23" s="44"/>
    </row>
    <row r="24" spans="1:7" ht="15" x14ac:dyDescent="0.25">
      <c r="A24" s="59">
        <v>19</v>
      </c>
      <c r="B24" s="61">
        <v>45250</v>
      </c>
      <c r="C24" s="61"/>
      <c r="D24" s="61"/>
      <c r="E24" s="61">
        <f t="shared" si="0"/>
        <v>-45250</v>
      </c>
      <c r="F24" s="107">
        <f t="shared" si="1"/>
        <v>-1</v>
      </c>
      <c r="G24" s="44"/>
    </row>
    <row r="25" spans="1:7" ht="15" x14ac:dyDescent="0.25">
      <c r="A25" s="59">
        <v>20</v>
      </c>
      <c r="B25" s="61">
        <v>48000</v>
      </c>
      <c r="C25" s="61"/>
      <c r="D25" s="61"/>
      <c r="E25" s="61">
        <f t="shared" si="0"/>
        <v>-45250</v>
      </c>
      <c r="F25" s="107">
        <f t="shared" si="1"/>
        <v>-1</v>
      </c>
      <c r="G25" s="44"/>
    </row>
    <row r="26" spans="1:7" ht="15" x14ac:dyDescent="0.25">
      <c r="A26" s="59">
        <v>21</v>
      </c>
      <c r="B26" s="61">
        <v>48000</v>
      </c>
      <c r="C26" s="61"/>
      <c r="D26" s="61"/>
      <c r="E26" s="61">
        <f t="shared" si="0"/>
        <v>-48000</v>
      </c>
      <c r="F26" s="107">
        <f t="shared" si="1"/>
        <v>-1</v>
      </c>
      <c r="G26" s="44"/>
    </row>
    <row r="27" spans="1:7" ht="15" x14ac:dyDescent="0.25">
      <c r="A27" s="59">
        <v>22</v>
      </c>
      <c r="B27" s="61">
        <v>48000</v>
      </c>
      <c r="C27" s="61"/>
      <c r="D27" s="61"/>
      <c r="E27" s="61">
        <f t="shared" si="0"/>
        <v>-48000</v>
      </c>
      <c r="F27" s="107">
        <f t="shared" si="1"/>
        <v>-1</v>
      </c>
      <c r="G27" s="44"/>
    </row>
    <row r="28" spans="1:7" ht="15" x14ac:dyDescent="0.25">
      <c r="A28" s="59">
        <v>23</v>
      </c>
      <c r="B28" s="61">
        <v>48000</v>
      </c>
      <c r="C28" s="61"/>
      <c r="D28" s="61"/>
      <c r="E28" s="61">
        <f t="shared" si="0"/>
        <v>-48000</v>
      </c>
      <c r="F28" s="107">
        <f t="shared" si="1"/>
        <v>-1</v>
      </c>
      <c r="G28" s="44"/>
    </row>
    <row r="29" spans="1:7" ht="15" x14ac:dyDescent="0.25">
      <c r="A29" s="59">
        <v>24</v>
      </c>
      <c r="B29" s="61">
        <v>48000</v>
      </c>
      <c r="C29" s="61"/>
      <c r="D29" s="61"/>
      <c r="E29" s="61">
        <f t="shared" si="0"/>
        <v>-48000</v>
      </c>
      <c r="F29" s="107">
        <f t="shared" si="1"/>
        <v>-1</v>
      </c>
      <c r="G29" s="44"/>
    </row>
    <row r="30" spans="1:7" ht="15" x14ac:dyDescent="0.25">
      <c r="A30" s="59">
        <v>25</v>
      </c>
      <c r="B30" s="61">
        <v>51000</v>
      </c>
      <c r="C30" s="61">
        <v>0</v>
      </c>
      <c r="D30" s="61"/>
      <c r="E30" s="61">
        <f t="shared" si="0"/>
        <v>-48000</v>
      </c>
      <c r="F30" s="107">
        <f t="shared" si="1"/>
        <v>-1</v>
      </c>
      <c r="G30" s="44"/>
    </row>
    <row r="31" spans="1:7" ht="15" x14ac:dyDescent="0.25">
      <c r="A31" s="59">
        <v>26</v>
      </c>
      <c r="B31" s="61">
        <v>51000</v>
      </c>
      <c r="C31" s="61">
        <v>0</v>
      </c>
      <c r="D31" s="61"/>
      <c r="E31" s="61">
        <f t="shared" si="0"/>
        <v>-51000</v>
      </c>
      <c r="F31" s="107">
        <f t="shared" si="1"/>
        <v>-1</v>
      </c>
      <c r="G31" s="44"/>
    </row>
    <row r="32" spans="1:7" ht="15" x14ac:dyDescent="0.25">
      <c r="A32" s="59">
        <v>27</v>
      </c>
      <c r="B32" s="61">
        <v>51000</v>
      </c>
      <c r="C32" s="61">
        <v>0</v>
      </c>
      <c r="D32" s="61"/>
      <c r="E32" s="61">
        <f t="shared" si="0"/>
        <v>-51000</v>
      </c>
      <c r="F32" s="107">
        <f t="shared" si="1"/>
        <v>-1</v>
      </c>
      <c r="G32" s="44"/>
    </row>
    <row r="33" spans="1:7" ht="15" x14ac:dyDescent="0.25">
      <c r="A33" s="59">
        <v>28</v>
      </c>
      <c r="B33" s="61">
        <v>51000</v>
      </c>
      <c r="C33" s="61">
        <v>0</v>
      </c>
      <c r="D33" s="61"/>
      <c r="E33" s="61">
        <f t="shared" si="0"/>
        <v>-51000</v>
      </c>
      <c r="F33" s="107">
        <f t="shared" si="1"/>
        <v>-1</v>
      </c>
      <c r="G33" s="44"/>
    </row>
    <row r="34" spans="1:7" ht="15" x14ac:dyDescent="0.25">
      <c r="A34" s="59">
        <v>29</v>
      </c>
      <c r="B34" s="61">
        <v>51000</v>
      </c>
      <c r="C34" s="61">
        <v>0</v>
      </c>
      <c r="D34" s="61"/>
      <c r="E34" s="61">
        <f t="shared" si="0"/>
        <v>-51000</v>
      </c>
      <c r="F34" s="107">
        <f t="shared" si="1"/>
        <v>-1</v>
      </c>
      <c r="G34" s="44"/>
    </row>
    <row r="35" spans="1:7" ht="15" x14ac:dyDescent="0.25">
      <c r="A35" s="59">
        <v>30</v>
      </c>
      <c r="B35" s="61">
        <v>51000</v>
      </c>
      <c r="C35" s="61">
        <v>0</v>
      </c>
      <c r="D35" s="61"/>
      <c r="E35" s="61">
        <f t="shared" si="0"/>
        <v>-51000</v>
      </c>
      <c r="F35" s="107">
        <f t="shared" si="1"/>
        <v>-1</v>
      </c>
      <c r="G35" s="44"/>
    </row>
    <row r="36" spans="1:7" ht="15" x14ac:dyDescent="0.25">
      <c r="A36" s="59">
        <v>31</v>
      </c>
      <c r="B36" s="61">
        <v>51000</v>
      </c>
      <c r="C36" s="61">
        <v>0</v>
      </c>
      <c r="D36" s="61"/>
      <c r="E36" s="61">
        <f t="shared" si="0"/>
        <v>-51000</v>
      </c>
      <c r="F36" s="107">
        <f t="shared" si="1"/>
        <v>-1</v>
      </c>
      <c r="G36" s="44"/>
    </row>
    <row r="37" spans="1:7" ht="15" x14ac:dyDescent="0.25">
      <c r="A37" s="59">
        <v>32</v>
      </c>
      <c r="B37" s="61">
        <v>51000</v>
      </c>
      <c r="C37" s="61">
        <v>0</v>
      </c>
      <c r="D37" s="61"/>
      <c r="E37" s="61">
        <f t="shared" si="0"/>
        <v>-51000</v>
      </c>
      <c r="F37" s="107">
        <f t="shared" si="1"/>
        <v>-1</v>
      </c>
      <c r="G37" s="44"/>
    </row>
    <row r="38" spans="1:7" ht="15" x14ac:dyDescent="0.25">
      <c r="A38" s="59">
        <v>33</v>
      </c>
      <c r="B38" s="61">
        <v>51000</v>
      </c>
      <c r="C38" s="61">
        <v>0</v>
      </c>
      <c r="D38" s="61"/>
      <c r="E38" s="61">
        <f t="shared" si="0"/>
        <v>-51000</v>
      </c>
      <c r="F38" s="107">
        <f t="shared" si="1"/>
        <v>-1</v>
      </c>
      <c r="G38" s="44"/>
    </row>
    <row r="39" spans="1:7" ht="15" x14ac:dyDescent="0.25">
      <c r="A39" s="59">
        <v>34</v>
      </c>
      <c r="B39" s="61">
        <v>51000</v>
      </c>
      <c r="C39" s="61">
        <v>0</v>
      </c>
      <c r="D39" s="61"/>
      <c r="E39" s="61">
        <f t="shared" si="0"/>
        <v>-51000</v>
      </c>
      <c r="F39" s="107">
        <f t="shared" si="1"/>
        <v>-1</v>
      </c>
      <c r="G39" s="44"/>
    </row>
    <row r="40" spans="1:7" ht="15" x14ac:dyDescent="0.25">
      <c r="A40" s="59">
        <v>35</v>
      </c>
      <c r="B40" s="61">
        <v>51000</v>
      </c>
      <c r="C40" s="61">
        <v>0</v>
      </c>
      <c r="D40" s="61"/>
      <c r="E40" s="61">
        <f t="shared" si="0"/>
        <v>-51000</v>
      </c>
      <c r="F40" s="107">
        <f t="shared" si="1"/>
        <v>-1</v>
      </c>
      <c r="G40" s="44"/>
    </row>
    <row r="41" spans="1:7" ht="15" x14ac:dyDescent="0.25">
      <c r="A41" s="59">
        <v>36</v>
      </c>
      <c r="B41" s="61">
        <v>51000</v>
      </c>
      <c r="C41" s="61">
        <v>0</v>
      </c>
      <c r="D41" s="61"/>
      <c r="E41" s="61">
        <f t="shared" si="0"/>
        <v>-51000</v>
      </c>
      <c r="F41" s="107">
        <f t="shared" si="1"/>
        <v>-1</v>
      </c>
      <c r="G41" s="44"/>
    </row>
    <row r="42" spans="1:7" ht="15" x14ac:dyDescent="0.25">
      <c r="A42" s="64">
        <v>37</v>
      </c>
      <c r="B42" s="65">
        <v>51000</v>
      </c>
      <c r="C42" s="66">
        <v>0</v>
      </c>
      <c r="D42" s="66"/>
      <c r="E42" s="66">
        <f t="shared" si="0"/>
        <v>-51000</v>
      </c>
      <c r="F42" s="108">
        <f t="shared" si="1"/>
        <v>-1</v>
      </c>
      <c r="G42" s="44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2018</vt:lpstr>
      <vt:lpstr>ScheduleComparison</vt:lpstr>
      <vt:lpstr>House Salary</vt:lpstr>
      <vt:lpstr>Governors Proposal</vt:lpstr>
      <vt:lpstr>'2018'!Print_Area</vt:lpstr>
      <vt:lpstr>'2018'!Print_Titles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</dc:creator>
  <cp:lastModifiedBy>N Lefler</cp:lastModifiedBy>
  <cp:lastPrinted>2017-07-05T20:01:14Z</cp:lastPrinted>
  <dcterms:created xsi:type="dcterms:W3CDTF">2012-05-10T17:30:33Z</dcterms:created>
  <dcterms:modified xsi:type="dcterms:W3CDTF">2017-07-05T20:05:47Z</dcterms:modified>
</cp:coreProperties>
</file>