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ShannonMiller\Downloads\"/>
    </mc:Choice>
  </mc:AlternateContent>
  <xr:revisionPtr revIDLastSave="0" documentId="13_ncr:1_{07A63E53-221B-492D-A92B-2BC2FB620C45}" xr6:coauthVersionLast="47" xr6:coauthVersionMax="47" xr10:uidLastSave="{00000000-0000-0000-0000-000000000000}"/>
  <bookViews>
    <workbookView xWindow="-27615" yWindow="2085" windowWidth="23070" windowHeight="12180" firstSheet="2" activeTab="2" xr2:uid="{00000000-000D-0000-FFFF-FFFF00000000}"/>
  </bookViews>
  <sheets>
    <sheet name="2024" sheetId="25" state="hidden" r:id="rId1"/>
    <sheet name="Notes" sheetId="31" r:id="rId2"/>
    <sheet name="2026_27 Bill Summary" sheetId="30" r:id="rId3"/>
    <sheet name="Tchr_ASchedule" sheetId="23" r:id="rId4"/>
    <sheet name="SBASalary" sheetId="27" r:id="rId5"/>
    <sheet name="NonCert_CO" sheetId="24" r:id="rId6"/>
    <sheet name="ESSERIII" sheetId="22" state="hidden" r:id="rId7"/>
    <sheet name="Compare" sheetId="21" state="hidden" r:id="rId8"/>
    <sheet name="SalaryCompare" sheetId="17" state="hidden" r:id="rId9"/>
    <sheet name="TchrSalaryCompare" sheetId="13" state="hidden" r:id="rId10"/>
    <sheet name="Conference" sheetId="18" state="hidden" r:id="rId11"/>
    <sheet name="SBA" sheetId="16" state="hidden" r:id="rId12"/>
    <sheet name="House" sheetId="14" state="hidden" r:id="rId13"/>
    <sheet name="Senate" sheetId="15" state="hidden" r:id="rId14"/>
    <sheet name="salaries_benefits" sheetId="7" state="hidden" r:id="rId15"/>
    <sheet name="ScheduleComparison" sheetId="12" state="hidden" r:id="rId16"/>
    <sheet name="House Salary" sheetId="10" state="hidden" r:id="rId17"/>
    <sheet name="Governors Proposal" sheetId="9" state="hidden" r:id="rId18"/>
  </sheets>
  <definedNames>
    <definedName name="_xlnm.Print_Area" localSheetId="0">'2024'!$B$1:$M$158</definedName>
    <definedName name="_xlnm.Print_Area" localSheetId="4">SBASalary!$A$1:$L$12</definedName>
    <definedName name="_xlnm.Print_Area" localSheetId="3">Tchr_ASchedule!$B$2:$I$38</definedName>
    <definedName name="_xlnm.Print_Titles" localSheetId="0">'2024'!$4:$4</definedName>
    <definedName name="_xlnm.Print_Titles" localSheetId="2">'2026_27 Bill Summary'!$1:$2</definedName>
    <definedName name="_xlnm.Print_Titles" localSheetId="6">ESSERIII!$2:$2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7" i="30" l="1"/>
  <c r="B75" i="30"/>
  <c r="B36" i="30"/>
  <c r="B64" i="30"/>
  <c r="B117" i="30"/>
  <c r="B98" i="30" l="1"/>
  <c r="B99" i="30" s="1"/>
  <c r="E102" i="25" l="1"/>
  <c r="E123" i="25" s="1"/>
  <c r="G123" i="25"/>
  <c r="G133" i="25"/>
  <c r="G136" i="25"/>
  <c r="G135" i="25"/>
  <c r="E97" i="25"/>
  <c r="G87" i="25"/>
  <c r="G97" i="25" s="1"/>
  <c r="G78" i="25"/>
  <c r="G74" i="25"/>
  <c r="G72" i="25"/>
  <c r="G59" i="25"/>
  <c r="G20" i="25"/>
  <c r="G19" i="25"/>
  <c r="G13" i="25"/>
  <c r="G14" i="25"/>
  <c r="G10" i="25"/>
  <c r="G6" i="25"/>
  <c r="G5" i="25"/>
  <c r="E55" i="25"/>
  <c r="E81" i="25"/>
  <c r="E139" i="25"/>
  <c r="E140" i="25" s="1"/>
  <c r="G140" i="25" l="1"/>
  <c r="G55" i="25"/>
  <c r="G81" i="25"/>
  <c r="E125" i="25"/>
  <c r="G125" i="25" l="1"/>
  <c r="G127" i="25" s="1"/>
  <c r="E127" i="25"/>
  <c r="G53" i="22"/>
  <c r="E53" i="22"/>
  <c r="E51" i="22" s="1"/>
  <c r="E49" i="22"/>
  <c r="G47" i="22"/>
  <c r="G41" i="22"/>
  <c r="G35" i="22"/>
  <c r="G30" i="22"/>
  <c r="G29" i="22"/>
  <c r="G12" i="22"/>
  <c r="G11" i="22"/>
  <c r="G10" i="22"/>
  <c r="G8" i="22"/>
  <c r="G7" i="22"/>
  <c r="G4" i="22"/>
  <c r="G49" i="22" s="1"/>
  <c r="E4" i="22"/>
  <c r="G51" i="22" l="1"/>
  <c r="F31" i="18" l="1"/>
  <c r="G31" i="18" s="1"/>
  <c r="F36" i="18" l="1"/>
  <c r="G36" i="18" s="1"/>
  <c r="D36" i="18"/>
  <c r="C36" i="18"/>
  <c r="F35" i="18"/>
  <c r="G35" i="18" s="1"/>
  <c r="D35" i="18"/>
  <c r="C35" i="18"/>
  <c r="F34" i="18"/>
  <c r="G34" i="18" s="1"/>
  <c r="D34" i="18"/>
  <c r="C34" i="18"/>
  <c r="F33" i="18"/>
  <c r="G33" i="18" s="1"/>
  <c r="D33" i="18"/>
  <c r="C33" i="18"/>
  <c r="F32" i="18"/>
  <c r="G32" i="18" s="1"/>
  <c r="D32" i="18"/>
  <c r="C32" i="18"/>
  <c r="D31" i="18"/>
  <c r="C31" i="18"/>
  <c r="F30" i="18"/>
  <c r="G30" i="18" s="1"/>
  <c r="D30" i="18"/>
  <c r="C30" i="18"/>
  <c r="F29" i="18"/>
  <c r="G29" i="18" s="1"/>
  <c r="D29" i="18"/>
  <c r="C29" i="18"/>
  <c r="F28" i="18"/>
  <c r="G28" i="18" s="1"/>
  <c r="D28" i="18"/>
  <c r="C28" i="18"/>
  <c r="F27" i="18"/>
  <c r="G27" i="18" s="1"/>
  <c r="D27" i="18"/>
  <c r="C27" i="18"/>
  <c r="F26" i="18"/>
  <c r="G26" i="18" s="1"/>
  <c r="D26" i="18"/>
  <c r="C26" i="18"/>
  <c r="F25" i="18"/>
  <c r="G25" i="18" s="1"/>
  <c r="D25" i="18"/>
  <c r="C25" i="18"/>
  <c r="F24" i="18"/>
  <c r="G24" i="18" s="1"/>
  <c r="D24" i="18"/>
  <c r="C24" i="18"/>
  <c r="F23" i="18"/>
  <c r="G23" i="18" s="1"/>
  <c r="D23" i="18"/>
  <c r="C23" i="18"/>
  <c r="F22" i="18"/>
  <c r="G22" i="18" s="1"/>
  <c r="D22" i="18"/>
  <c r="C22" i="18"/>
  <c r="F21" i="18"/>
  <c r="G21" i="18" s="1"/>
  <c r="D21" i="18"/>
  <c r="C21" i="18"/>
  <c r="F20" i="18"/>
  <c r="G20" i="18" s="1"/>
  <c r="D20" i="18"/>
  <c r="C20" i="18"/>
  <c r="F19" i="18"/>
  <c r="G19" i="18" s="1"/>
  <c r="D19" i="18"/>
  <c r="C19" i="18"/>
  <c r="F18" i="18"/>
  <c r="G18" i="18" s="1"/>
  <c r="D18" i="18"/>
  <c r="C18" i="18"/>
  <c r="F17" i="18"/>
  <c r="G17" i="18" s="1"/>
  <c r="D17" i="18"/>
  <c r="C17" i="18"/>
  <c r="F16" i="18"/>
  <c r="G16" i="18" s="1"/>
  <c r="D16" i="18"/>
  <c r="C16" i="18"/>
  <c r="F15" i="18"/>
  <c r="G15" i="18" s="1"/>
  <c r="D15" i="18"/>
  <c r="C15" i="18"/>
  <c r="F14" i="18"/>
  <c r="G14" i="18" s="1"/>
  <c r="D14" i="18"/>
  <c r="C14" i="18"/>
  <c r="F13" i="18"/>
  <c r="G13" i="18" s="1"/>
  <c r="D13" i="18"/>
  <c r="C13" i="18"/>
  <c r="F12" i="18"/>
  <c r="G12" i="18" s="1"/>
  <c r="D12" i="18"/>
  <c r="C12" i="18"/>
  <c r="F11" i="18"/>
  <c r="G11" i="18" s="1"/>
  <c r="D11" i="18"/>
  <c r="C11" i="18"/>
  <c r="F10" i="18"/>
  <c r="G10" i="18" s="1"/>
  <c r="D10" i="18"/>
  <c r="C10" i="18"/>
  <c r="F9" i="18"/>
  <c r="G9" i="18" s="1"/>
  <c r="D9" i="18"/>
  <c r="C9" i="18"/>
  <c r="F8" i="18"/>
  <c r="G8" i="18" s="1"/>
  <c r="D8" i="18"/>
  <c r="C8" i="18"/>
  <c r="F7" i="18"/>
  <c r="G7" i="18" s="1"/>
  <c r="D7" i="18"/>
  <c r="C7" i="18"/>
  <c r="D6" i="18"/>
  <c r="E8" i="15" l="1"/>
  <c r="H8" i="15"/>
  <c r="E9" i="15"/>
  <c r="E10" i="15"/>
  <c r="H10" i="15"/>
  <c r="E11" i="15"/>
  <c r="E12" i="15"/>
  <c r="H12" i="15"/>
  <c r="E13" i="15"/>
  <c r="E14" i="15"/>
  <c r="H14" i="15"/>
  <c r="E15" i="15"/>
  <c r="E16" i="15"/>
  <c r="H16" i="15"/>
  <c r="E17" i="15"/>
  <c r="E18" i="15"/>
  <c r="H18" i="15"/>
  <c r="E19" i="15"/>
  <c r="E20" i="15"/>
  <c r="H20" i="15"/>
  <c r="E21" i="15"/>
  <c r="E22" i="15"/>
  <c r="H22" i="15"/>
  <c r="E23" i="15"/>
  <c r="E24" i="15"/>
  <c r="H24" i="15"/>
  <c r="E25" i="15"/>
  <c r="E26" i="15"/>
  <c r="H26" i="15"/>
  <c r="E27" i="15"/>
  <c r="E28" i="15"/>
  <c r="H28" i="15"/>
  <c r="E29" i="15"/>
  <c r="E30" i="15"/>
  <c r="H30" i="15"/>
  <c r="E31" i="15"/>
  <c r="E32" i="15"/>
  <c r="H32" i="15"/>
  <c r="E33" i="15"/>
  <c r="E34" i="15"/>
  <c r="H34" i="15"/>
  <c r="E35" i="15"/>
  <c r="E36" i="15"/>
  <c r="F36" i="15" s="1"/>
  <c r="H36" i="15"/>
  <c r="E7" i="15"/>
  <c r="C7" i="15"/>
  <c r="C36" i="15"/>
  <c r="C35" i="15"/>
  <c r="F34" i="15"/>
  <c r="C34" i="15"/>
  <c r="C33" i="15"/>
  <c r="F32" i="15"/>
  <c r="C32" i="15"/>
  <c r="C31" i="15"/>
  <c r="F30" i="15"/>
  <c r="C30" i="15"/>
  <c r="C29" i="15"/>
  <c r="F28" i="15"/>
  <c r="C28" i="15"/>
  <c r="C27" i="15"/>
  <c r="F26" i="15"/>
  <c r="C26" i="15"/>
  <c r="C25" i="15"/>
  <c r="F24" i="15"/>
  <c r="C24" i="15"/>
  <c r="C23" i="15"/>
  <c r="F22" i="15"/>
  <c r="C22" i="15"/>
  <c r="C21" i="15"/>
  <c r="F20" i="15"/>
  <c r="C20" i="15"/>
  <c r="C19" i="15"/>
  <c r="F18" i="15"/>
  <c r="C18" i="15"/>
  <c r="C17" i="15"/>
  <c r="F16" i="15"/>
  <c r="C16" i="15"/>
  <c r="C15" i="15"/>
  <c r="F14" i="15"/>
  <c r="C14" i="15"/>
  <c r="C13" i="15"/>
  <c r="F12" i="15"/>
  <c r="C12" i="15"/>
  <c r="C11" i="15"/>
  <c r="F10" i="15"/>
  <c r="C10" i="15"/>
  <c r="C9" i="15"/>
  <c r="F8" i="15"/>
  <c r="C8" i="15"/>
  <c r="C6" i="15"/>
  <c r="F36" i="14"/>
  <c r="G36" i="14" s="1"/>
  <c r="D36" i="14"/>
  <c r="C36" i="14"/>
  <c r="F35" i="14"/>
  <c r="G35" i="14" s="1"/>
  <c r="D35" i="14"/>
  <c r="C35" i="14"/>
  <c r="F34" i="14"/>
  <c r="G34" i="14" s="1"/>
  <c r="D34" i="14"/>
  <c r="C34" i="14"/>
  <c r="F33" i="14"/>
  <c r="G33" i="14" s="1"/>
  <c r="D33" i="14"/>
  <c r="C33" i="14"/>
  <c r="F32" i="14"/>
  <c r="G32" i="14" s="1"/>
  <c r="D32" i="14"/>
  <c r="C32" i="14"/>
  <c r="F31" i="14"/>
  <c r="G31" i="14" s="1"/>
  <c r="D31" i="14"/>
  <c r="C31" i="14"/>
  <c r="F30" i="14"/>
  <c r="G30" i="14" s="1"/>
  <c r="D30" i="14"/>
  <c r="C30" i="14"/>
  <c r="F29" i="14"/>
  <c r="G29" i="14" s="1"/>
  <c r="D29" i="14"/>
  <c r="C29" i="14"/>
  <c r="F28" i="14"/>
  <c r="G28" i="14" s="1"/>
  <c r="D28" i="14"/>
  <c r="C28" i="14"/>
  <c r="F27" i="14"/>
  <c r="G27" i="14" s="1"/>
  <c r="D27" i="14"/>
  <c r="C27" i="14"/>
  <c r="F26" i="14"/>
  <c r="G26" i="14" s="1"/>
  <c r="D26" i="14"/>
  <c r="C26" i="14"/>
  <c r="F25" i="14"/>
  <c r="G25" i="14" s="1"/>
  <c r="D25" i="14"/>
  <c r="C25" i="14"/>
  <c r="F24" i="14"/>
  <c r="G24" i="14" s="1"/>
  <c r="D24" i="14"/>
  <c r="C24" i="14"/>
  <c r="F23" i="14"/>
  <c r="G23" i="14" s="1"/>
  <c r="D23" i="14"/>
  <c r="C23" i="14"/>
  <c r="F22" i="14"/>
  <c r="G22" i="14" s="1"/>
  <c r="D22" i="14"/>
  <c r="C22" i="14"/>
  <c r="F21" i="14"/>
  <c r="G21" i="14" s="1"/>
  <c r="D21" i="14"/>
  <c r="C21" i="14"/>
  <c r="F20" i="14"/>
  <c r="G20" i="14" s="1"/>
  <c r="D20" i="14"/>
  <c r="C20" i="14"/>
  <c r="F19" i="14"/>
  <c r="G19" i="14" s="1"/>
  <c r="D19" i="14"/>
  <c r="C19" i="14"/>
  <c r="F18" i="14"/>
  <c r="G18" i="14" s="1"/>
  <c r="D18" i="14"/>
  <c r="C18" i="14"/>
  <c r="F17" i="14"/>
  <c r="G17" i="14" s="1"/>
  <c r="D17" i="14"/>
  <c r="C17" i="14"/>
  <c r="F16" i="14"/>
  <c r="G16" i="14" s="1"/>
  <c r="D16" i="14"/>
  <c r="C16" i="14"/>
  <c r="F15" i="14"/>
  <c r="G15" i="14" s="1"/>
  <c r="D15" i="14"/>
  <c r="C15" i="14"/>
  <c r="F14" i="14"/>
  <c r="G14" i="14" s="1"/>
  <c r="D14" i="14"/>
  <c r="C14" i="14"/>
  <c r="F13" i="14"/>
  <c r="G13" i="14" s="1"/>
  <c r="D13" i="14"/>
  <c r="C13" i="14"/>
  <c r="F12" i="14"/>
  <c r="G12" i="14" s="1"/>
  <c r="D12" i="14"/>
  <c r="C12" i="14"/>
  <c r="F11" i="14"/>
  <c r="G11" i="14" s="1"/>
  <c r="D11" i="14"/>
  <c r="C11" i="14"/>
  <c r="F10" i="14"/>
  <c r="G10" i="14" s="1"/>
  <c r="D10" i="14"/>
  <c r="C10" i="14"/>
  <c r="F9" i="14"/>
  <c r="G9" i="14" s="1"/>
  <c r="D9" i="14"/>
  <c r="C9" i="14"/>
  <c r="F8" i="14"/>
  <c r="G8" i="14" s="1"/>
  <c r="D8" i="14"/>
  <c r="C8" i="14"/>
  <c r="F7" i="14"/>
  <c r="G7" i="14"/>
  <c r="D7" i="14"/>
  <c r="C7" i="14"/>
  <c r="D6" i="14"/>
  <c r="H43" i="12"/>
  <c r="I43" i="12"/>
  <c r="H8" i="12"/>
  <c r="I8" i="12" s="1"/>
  <c r="J8" i="12" s="1"/>
  <c r="H9" i="12"/>
  <c r="I9" i="12"/>
  <c r="J9" i="12" s="1"/>
  <c r="H10" i="12"/>
  <c r="I10" i="12" s="1"/>
  <c r="J10" i="12" s="1"/>
  <c r="H11" i="12"/>
  <c r="I11" i="12"/>
  <c r="J11" i="12" s="1"/>
  <c r="H12" i="12"/>
  <c r="I12" i="12" s="1"/>
  <c r="J12" i="12" s="1"/>
  <c r="H13" i="12"/>
  <c r="I13" i="12"/>
  <c r="J13" i="12" s="1"/>
  <c r="H14" i="12"/>
  <c r="I14" i="12" s="1"/>
  <c r="H15" i="12"/>
  <c r="I15" i="12"/>
  <c r="J15" i="12" s="1"/>
  <c r="H16" i="12"/>
  <c r="I16" i="12" s="1"/>
  <c r="J16" i="12" s="1"/>
  <c r="H17" i="12"/>
  <c r="I17" i="12"/>
  <c r="J17" i="12" s="1"/>
  <c r="H18" i="12"/>
  <c r="I18" i="12" s="1"/>
  <c r="J18" i="12" s="1"/>
  <c r="H19" i="12"/>
  <c r="I19" i="12"/>
  <c r="J19" i="12" s="1"/>
  <c r="H20" i="12"/>
  <c r="I20" i="12" s="1"/>
  <c r="J20" i="12" s="1"/>
  <c r="H21" i="12"/>
  <c r="I21" i="12"/>
  <c r="J21" i="12" s="1"/>
  <c r="H22" i="12"/>
  <c r="I22" i="12" s="1"/>
  <c r="H23" i="12"/>
  <c r="I23" i="12"/>
  <c r="J23" i="12" s="1"/>
  <c r="H24" i="12"/>
  <c r="I24" i="12" s="1"/>
  <c r="J24" i="12" s="1"/>
  <c r="H25" i="12"/>
  <c r="I25" i="12"/>
  <c r="J25" i="12" s="1"/>
  <c r="H26" i="12"/>
  <c r="I26" i="12" s="1"/>
  <c r="J26" i="12" s="1"/>
  <c r="H27" i="12"/>
  <c r="I27" i="12"/>
  <c r="J27" i="12" s="1"/>
  <c r="H28" i="12"/>
  <c r="I28" i="12" s="1"/>
  <c r="J28" i="12" s="1"/>
  <c r="H29" i="12"/>
  <c r="I29" i="12"/>
  <c r="J29" i="12" s="1"/>
  <c r="H30" i="12"/>
  <c r="I30" i="12" s="1"/>
  <c r="H31" i="12"/>
  <c r="I31" i="12"/>
  <c r="J31" i="12" s="1"/>
  <c r="H32" i="12"/>
  <c r="I32" i="12" s="1"/>
  <c r="J32" i="12" s="1"/>
  <c r="H33" i="12"/>
  <c r="I33" i="12"/>
  <c r="J33" i="12" s="1"/>
  <c r="H34" i="12"/>
  <c r="I34" i="12" s="1"/>
  <c r="J34" i="12" s="1"/>
  <c r="H35" i="12"/>
  <c r="I35" i="12"/>
  <c r="J35" i="12" s="1"/>
  <c r="H36" i="12"/>
  <c r="I36" i="12" s="1"/>
  <c r="J36" i="12" s="1"/>
  <c r="H37" i="12"/>
  <c r="I37" i="12"/>
  <c r="J37" i="12" s="1"/>
  <c r="H38" i="12"/>
  <c r="I38" i="12" s="1"/>
  <c r="H39" i="12"/>
  <c r="I39" i="12"/>
  <c r="J39" i="12" s="1"/>
  <c r="H40" i="12"/>
  <c r="I40" i="12" s="1"/>
  <c r="J40" i="12" s="1"/>
  <c r="H41" i="12"/>
  <c r="I41" i="12" s="1"/>
  <c r="J41" i="12" s="1"/>
  <c r="H42" i="12"/>
  <c r="I42" i="12"/>
  <c r="H7" i="12"/>
  <c r="I7" i="12" s="1"/>
  <c r="J7" i="12" s="1"/>
  <c r="H6" i="12"/>
  <c r="L43" i="12"/>
  <c r="L8" i="12"/>
  <c r="M8" i="12" s="1"/>
  <c r="L9" i="12"/>
  <c r="L10" i="12"/>
  <c r="L11" i="12"/>
  <c r="L12" i="12"/>
  <c r="M12" i="12" s="1"/>
  <c r="L13" i="12"/>
  <c r="L14" i="12"/>
  <c r="L15" i="12"/>
  <c r="L16" i="12"/>
  <c r="M16" i="12" s="1"/>
  <c r="L17" i="12"/>
  <c r="L18" i="12"/>
  <c r="L19" i="12"/>
  <c r="L20" i="12"/>
  <c r="M20" i="12" s="1"/>
  <c r="L21" i="12"/>
  <c r="L22" i="12"/>
  <c r="L23" i="12"/>
  <c r="L24" i="12"/>
  <c r="M24" i="12" s="1"/>
  <c r="L25" i="12"/>
  <c r="L26" i="12"/>
  <c r="L27" i="12"/>
  <c r="L28" i="12"/>
  <c r="M28" i="12" s="1"/>
  <c r="L29" i="12"/>
  <c r="L30" i="12"/>
  <c r="L31" i="12"/>
  <c r="L32" i="12"/>
  <c r="M32" i="12" s="1"/>
  <c r="L33" i="12"/>
  <c r="L34" i="12"/>
  <c r="L35" i="12"/>
  <c r="L36" i="12"/>
  <c r="M36" i="12" s="1"/>
  <c r="L37" i="12"/>
  <c r="L38" i="12"/>
  <c r="L39" i="12"/>
  <c r="L40" i="12"/>
  <c r="M40" i="12" s="1"/>
  <c r="L41" i="12"/>
  <c r="L42" i="12"/>
  <c r="L7" i="12"/>
  <c r="L6" i="12"/>
  <c r="C10" i="10"/>
  <c r="D42" i="10"/>
  <c r="C42" i="10"/>
  <c r="D7" i="10"/>
  <c r="C7" i="10"/>
  <c r="D8" i="10"/>
  <c r="C8" i="10"/>
  <c r="D9" i="10"/>
  <c r="C9" i="10" s="1"/>
  <c r="D10" i="10"/>
  <c r="E10" i="10" s="1"/>
  <c r="F10" i="10" s="1"/>
  <c r="D11" i="10"/>
  <c r="C11" i="10"/>
  <c r="D12" i="10"/>
  <c r="C12" i="10"/>
  <c r="D13" i="10"/>
  <c r="C13" i="10"/>
  <c r="D14" i="10"/>
  <c r="C14" i="10"/>
  <c r="D15" i="10"/>
  <c r="C15" i="10"/>
  <c r="D16" i="10"/>
  <c r="C16" i="10" s="1"/>
  <c r="D17" i="10"/>
  <c r="D18" i="10"/>
  <c r="C18" i="10"/>
  <c r="D19" i="10"/>
  <c r="C19" i="10"/>
  <c r="D20" i="10"/>
  <c r="C20" i="10" s="1"/>
  <c r="D21" i="10"/>
  <c r="C21" i="10" s="1"/>
  <c r="D22" i="10"/>
  <c r="D23" i="10"/>
  <c r="C23" i="10" s="1"/>
  <c r="D24" i="10"/>
  <c r="E24" i="10" s="1"/>
  <c r="D25" i="10"/>
  <c r="C25" i="10"/>
  <c r="D26" i="10"/>
  <c r="C26" i="10"/>
  <c r="D27" i="10"/>
  <c r="C27" i="10"/>
  <c r="D28" i="10"/>
  <c r="C28" i="10"/>
  <c r="D29" i="10"/>
  <c r="C29" i="10"/>
  <c r="D30" i="10"/>
  <c r="C30" i="10"/>
  <c r="D31" i="10"/>
  <c r="C31" i="10"/>
  <c r="D32" i="10"/>
  <c r="C32" i="10"/>
  <c r="D33" i="10"/>
  <c r="C33" i="10" s="1"/>
  <c r="D34" i="10"/>
  <c r="C34" i="10" s="1"/>
  <c r="D35" i="10"/>
  <c r="D36" i="10"/>
  <c r="C36" i="10" s="1"/>
  <c r="D37" i="10"/>
  <c r="D38" i="10"/>
  <c r="C38" i="10" s="1"/>
  <c r="D39" i="10"/>
  <c r="D40" i="10"/>
  <c r="C40" i="10" s="1"/>
  <c r="D41" i="10"/>
  <c r="D6" i="10"/>
  <c r="E6" i="10"/>
  <c r="D5" i="10"/>
  <c r="C5" i="10"/>
  <c r="C6" i="10"/>
  <c r="M9" i="12"/>
  <c r="M10" i="12"/>
  <c r="M11" i="12"/>
  <c r="M13" i="12"/>
  <c r="M14" i="12"/>
  <c r="M15" i="12"/>
  <c r="M17" i="12"/>
  <c r="M18" i="12"/>
  <c r="M19" i="12"/>
  <c r="M21" i="12"/>
  <c r="M22" i="12"/>
  <c r="M23" i="12"/>
  <c r="M25" i="12"/>
  <c r="M26" i="12"/>
  <c r="M27" i="12"/>
  <c r="M29" i="12"/>
  <c r="M30" i="12"/>
  <c r="M31" i="12"/>
  <c r="M33" i="12"/>
  <c r="M34" i="12"/>
  <c r="M35" i="12"/>
  <c r="M37" i="12"/>
  <c r="M38" i="12"/>
  <c r="M39" i="12"/>
  <c r="M41" i="12"/>
  <c r="M42" i="12"/>
  <c r="M43" i="12"/>
  <c r="J14" i="12"/>
  <c r="J22" i="12"/>
  <c r="J30" i="12"/>
  <c r="J38" i="12"/>
  <c r="J42" i="12"/>
  <c r="M7" i="12"/>
  <c r="E7" i="12"/>
  <c r="F7" i="12" s="1"/>
  <c r="E43" i="12"/>
  <c r="F43" i="12"/>
  <c r="E42" i="12"/>
  <c r="F42" i="12"/>
  <c r="E41" i="12"/>
  <c r="F41" i="12"/>
  <c r="E40" i="12"/>
  <c r="F40" i="12"/>
  <c r="E39" i="12"/>
  <c r="F39" i="12"/>
  <c r="E38" i="12"/>
  <c r="F38" i="12"/>
  <c r="E37" i="12"/>
  <c r="F37" i="12"/>
  <c r="E36" i="12"/>
  <c r="F36" i="12"/>
  <c r="E35" i="12"/>
  <c r="F35" i="12"/>
  <c r="E34" i="12"/>
  <c r="F34" i="12"/>
  <c r="E33" i="12"/>
  <c r="F33" i="12"/>
  <c r="E32" i="12"/>
  <c r="F32" i="12"/>
  <c r="E31" i="12"/>
  <c r="F31" i="12"/>
  <c r="E30" i="12"/>
  <c r="F30" i="12"/>
  <c r="E29" i="12"/>
  <c r="F29" i="12"/>
  <c r="E28" i="12"/>
  <c r="F28" i="12"/>
  <c r="E27" i="12"/>
  <c r="F27" i="12"/>
  <c r="E26" i="12"/>
  <c r="F26" i="12"/>
  <c r="E25" i="12"/>
  <c r="F25" i="12"/>
  <c r="E24" i="12"/>
  <c r="F24" i="12"/>
  <c r="E23" i="12"/>
  <c r="F23" i="12"/>
  <c r="E22" i="12"/>
  <c r="F22" i="12"/>
  <c r="E21" i="12"/>
  <c r="F21" i="12"/>
  <c r="E20" i="12"/>
  <c r="F20" i="12"/>
  <c r="E19" i="12"/>
  <c r="F19" i="12"/>
  <c r="E18" i="12"/>
  <c r="F18" i="12"/>
  <c r="E17" i="12"/>
  <c r="F17" i="12"/>
  <c r="E16" i="12"/>
  <c r="F16" i="12"/>
  <c r="E15" i="12"/>
  <c r="F15" i="12"/>
  <c r="E14" i="12"/>
  <c r="F14" i="12"/>
  <c r="E13" i="12"/>
  <c r="F13" i="12"/>
  <c r="E12" i="12"/>
  <c r="F12" i="12"/>
  <c r="E11" i="12"/>
  <c r="F11" i="12"/>
  <c r="E10" i="12"/>
  <c r="F10" i="12"/>
  <c r="E9" i="12"/>
  <c r="F9" i="12"/>
  <c r="E8" i="12"/>
  <c r="F8" i="12"/>
  <c r="E42" i="10"/>
  <c r="F42" i="10"/>
  <c r="E40" i="10"/>
  <c r="F40" i="10"/>
  <c r="E38" i="10"/>
  <c r="F38" i="10"/>
  <c r="E36" i="10"/>
  <c r="F36" i="10"/>
  <c r="E34" i="10"/>
  <c r="F34" i="10"/>
  <c r="E33" i="10"/>
  <c r="F33" i="10"/>
  <c r="E32" i="10"/>
  <c r="F32" i="10"/>
  <c r="E31" i="10"/>
  <c r="F31" i="10"/>
  <c r="E30" i="10"/>
  <c r="F30" i="10"/>
  <c r="E29" i="10"/>
  <c r="F29" i="10"/>
  <c r="E28" i="10"/>
  <c r="F28" i="10"/>
  <c r="E27" i="10"/>
  <c r="F27" i="10"/>
  <c r="E26" i="10"/>
  <c r="F26" i="10"/>
  <c r="E25" i="10"/>
  <c r="F25" i="10"/>
  <c r="F24" i="10"/>
  <c r="E23" i="10"/>
  <c r="F23" i="10"/>
  <c r="E21" i="10"/>
  <c r="F21" i="10"/>
  <c r="E20" i="10"/>
  <c r="F20" i="10"/>
  <c r="E19" i="10"/>
  <c r="F19" i="10"/>
  <c r="E18" i="10"/>
  <c r="F18" i="10"/>
  <c r="E16" i="10"/>
  <c r="F16" i="10"/>
  <c r="E14" i="10"/>
  <c r="F14" i="10"/>
  <c r="E13" i="10"/>
  <c r="F13" i="10"/>
  <c r="E12" i="10"/>
  <c r="F12" i="10"/>
  <c r="E11" i="10"/>
  <c r="F11" i="10"/>
  <c r="E9" i="10"/>
  <c r="F9" i="10"/>
  <c r="E8" i="10"/>
  <c r="F8" i="10"/>
  <c r="E7" i="10"/>
  <c r="F7" i="10"/>
  <c r="F6" i="10"/>
  <c r="E15" i="10"/>
  <c r="F15" i="10" s="1"/>
  <c r="E42" i="9"/>
  <c r="F42" i="9" s="1"/>
  <c r="E41" i="9"/>
  <c r="F41" i="9" s="1"/>
  <c r="E40" i="9"/>
  <c r="F40" i="9" s="1"/>
  <c r="E39" i="9"/>
  <c r="F39" i="9" s="1"/>
  <c r="E38" i="9"/>
  <c r="F38" i="9" s="1"/>
  <c r="E37" i="9"/>
  <c r="F37" i="9" s="1"/>
  <c r="E36" i="9"/>
  <c r="F36" i="9" s="1"/>
  <c r="E35" i="9"/>
  <c r="F35" i="9" s="1"/>
  <c r="E34" i="9"/>
  <c r="F34" i="9" s="1"/>
  <c r="E33" i="9"/>
  <c r="F33" i="9" s="1"/>
  <c r="E32" i="9"/>
  <c r="F32" i="9" s="1"/>
  <c r="E31" i="9"/>
  <c r="F31" i="9" s="1"/>
  <c r="E30" i="9"/>
  <c r="F30" i="9" s="1"/>
  <c r="E29" i="9"/>
  <c r="F29" i="9" s="1"/>
  <c r="E28" i="9"/>
  <c r="F28" i="9" s="1"/>
  <c r="E27" i="9"/>
  <c r="F27" i="9" s="1"/>
  <c r="E26" i="9"/>
  <c r="F26" i="9" s="1"/>
  <c r="E25" i="9"/>
  <c r="F25" i="9" s="1"/>
  <c r="E24" i="9"/>
  <c r="F24" i="9" s="1"/>
  <c r="E23" i="9"/>
  <c r="F23" i="9" s="1"/>
  <c r="E22" i="9"/>
  <c r="F22" i="9" s="1"/>
  <c r="E21" i="9"/>
  <c r="F21" i="9" s="1"/>
  <c r="E20" i="9"/>
  <c r="F20" i="9" s="1"/>
  <c r="E19" i="9"/>
  <c r="F19" i="9" s="1"/>
  <c r="E18" i="9"/>
  <c r="F18" i="9" s="1"/>
  <c r="E17" i="9"/>
  <c r="F17" i="9" s="1"/>
  <c r="E16" i="9"/>
  <c r="F16" i="9" s="1"/>
  <c r="E15" i="9"/>
  <c r="F15" i="9" s="1"/>
  <c r="E14" i="9"/>
  <c r="F14" i="9" s="1"/>
  <c r="E13" i="9"/>
  <c r="F13" i="9" s="1"/>
  <c r="E12" i="9"/>
  <c r="F12" i="9" s="1"/>
  <c r="E11" i="9"/>
  <c r="F11" i="9" s="1"/>
  <c r="E10" i="9"/>
  <c r="F10" i="9" s="1"/>
  <c r="E9" i="9"/>
  <c r="F9" i="9"/>
  <c r="E8" i="9"/>
  <c r="F8" i="9" s="1"/>
  <c r="E7" i="9"/>
  <c r="F7" i="9"/>
  <c r="E6" i="9"/>
  <c r="F6" i="9" s="1"/>
  <c r="C41" i="10" l="1"/>
  <c r="E41" i="10"/>
  <c r="F41" i="10" s="1"/>
  <c r="H25" i="15"/>
  <c r="F25" i="15"/>
  <c r="H35" i="15"/>
  <c r="F35" i="15"/>
  <c r="H27" i="15"/>
  <c r="F27" i="15"/>
  <c r="H19" i="15"/>
  <c r="F19" i="15"/>
  <c r="H11" i="15"/>
  <c r="F11" i="15"/>
  <c r="C37" i="10"/>
  <c r="E37" i="10"/>
  <c r="F37" i="10" s="1"/>
  <c r="H33" i="15"/>
  <c r="F33" i="15"/>
  <c r="H17" i="15"/>
  <c r="F17" i="15"/>
  <c r="H9" i="15"/>
  <c r="F9" i="15"/>
  <c r="C39" i="10"/>
  <c r="E39" i="10"/>
  <c r="F39" i="10" s="1"/>
  <c r="C35" i="10"/>
  <c r="E35" i="10"/>
  <c r="F35" i="10" s="1"/>
  <c r="E17" i="10"/>
  <c r="F17" i="10" s="1"/>
  <c r="C17" i="10"/>
  <c r="C24" i="10"/>
  <c r="H7" i="15"/>
  <c r="F7" i="15"/>
  <c r="H29" i="15"/>
  <c r="F29" i="15"/>
  <c r="H21" i="15"/>
  <c r="F21" i="15"/>
  <c r="H13" i="15"/>
  <c r="F13" i="15"/>
  <c r="C22" i="10"/>
  <c r="E22" i="10"/>
  <c r="F22" i="10" s="1"/>
  <c r="H31" i="15"/>
  <c r="F31" i="15"/>
  <c r="H23" i="15"/>
  <c r="F23" i="15"/>
  <c r="H15" i="15"/>
  <c r="F15" i="15"/>
</calcChain>
</file>

<file path=xl/sharedStrings.xml><?xml version="1.0" encoding="utf-8"?>
<sst xmlns="http://schemas.openxmlformats.org/spreadsheetml/2006/main" count="862" uniqueCount="471">
  <si>
    <t>Average Daily Membership Adjustment</t>
  </si>
  <si>
    <t>Average Salary Adjustment</t>
  </si>
  <si>
    <t>Dept of Public Instruction</t>
  </si>
  <si>
    <t>DPI Adjustments</t>
  </si>
  <si>
    <t>ESO Adjustments</t>
  </si>
  <si>
    <t>Total Expansion/Reduction</t>
  </si>
  <si>
    <t>Total  Requirements</t>
  </si>
  <si>
    <t>Health Benefit</t>
  </si>
  <si>
    <t>House</t>
  </si>
  <si>
    <t>R</t>
  </si>
  <si>
    <t>State Public School Fund - Expansion</t>
  </si>
  <si>
    <t>State Public School Fund - Continuation</t>
  </si>
  <si>
    <t>NR</t>
  </si>
  <si>
    <t>Conference</t>
  </si>
  <si>
    <t>Beginning Appropriated Budget (Base)</t>
  </si>
  <si>
    <t>Retirement Rate</t>
  </si>
  <si>
    <t>FINAL</t>
  </si>
  <si>
    <t>Reserve for Salaries &amp; Benefits</t>
  </si>
  <si>
    <t>Reserves for Salary and Benefit Adjustments</t>
  </si>
  <si>
    <t>Senate</t>
  </si>
  <si>
    <t>Non certified and central office</t>
  </si>
  <si>
    <t>Retirement - LEA</t>
  </si>
  <si>
    <t>Retirement DPI</t>
  </si>
  <si>
    <t>Health DPI</t>
  </si>
  <si>
    <t>Health LEA</t>
  </si>
  <si>
    <t>Salary and Benefits</t>
  </si>
  <si>
    <t xml:space="preserve">Governors Proposed Teacher and Instructional Support Compensation </t>
  </si>
  <si>
    <t>Increase to Salary Schedule</t>
  </si>
  <si>
    <t>Years</t>
  </si>
  <si>
    <t>increase with Step</t>
  </si>
  <si>
    <t>Teachers and Instructional Support</t>
  </si>
  <si>
    <t>School Based Administrators</t>
  </si>
  <si>
    <t>% increase with Step</t>
  </si>
  <si>
    <t xml:space="preserve">Other items affecting the K-12 Education </t>
  </si>
  <si>
    <t>In UNC Budget</t>
  </si>
  <si>
    <t xml:space="preserve">House Proposed Teacher and Instructional Support Compensation </t>
  </si>
  <si>
    <t>DPI Personnel-Sal Increase</t>
  </si>
  <si>
    <t>Increase</t>
  </si>
  <si>
    <t>2017-18 Proposed Salary Schedule</t>
  </si>
  <si>
    <t>Current</t>
  </si>
  <si>
    <t>Governor Proposal</t>
  </si>
  <si>
    <t>House Proposal</t>
  </si>
  <si>
    <t>Senate Proposal</t>
  </si>
  <si>
    <t>Bonuses:</t>
  </si>
  <si>
    <t>Comparison of Proposed Teacher and Instructional Support Salary Schedules</t>
  </si>
  <si>
    <t>Residential Schools</t>
  </si>
  <si>
    <t xml:space="preserve">Average increase </t>
  </si>
  <si>
    <t>2017-2018 Current "A" Salary Schedule</t>
  </si>
  <si>
    <t>2018-19 Proposed Salary Schedule</t>
  </si>
  <si>
    <t>2017-18</t>
  </si>
  <si>
    <t>2016-17 Current "A" Salary Schedule</t>
  </si>
  <si>
    <t>2017-18 Proposed Bonus(1)</t>
  </si>
  <si>
    <t>Assistant Principals</t>
  </si>
  <si>
    <t>Opportunity Scholarship Program</t>
  </si>
  <si>
    <t xml:space="preserve">Receipts supported </t>
  </si>
  <si>
    <t>Lab Schools</t>
  </si>
  <si>
    <t>College Advising Corps</t>
  </si>
  <si>
    <t>Total Change Receipts Support</t>
  </si>
  <si>
    <t>Higher of 1% or $500</t>
  </si>
  <si>
    <t>Step+</t>
  </si>
  <si>
    <t>Capital Grants from lottery receipts</t>
  </si>
  <si>
    <t>Principals</t>
  </si>
  <si>
    <t>Effective January 1, 2020</t>
  </si>
  <si>
    <t>2018-19 until 12/31/2018 Current "A" Salary Schedule</t>
  </si>
  <si>
    <t>Step increase</t>
  </si>
  <si>
    <t>Total increase with step</t>
  </si>
  <si>
    <t xml:space="preserve">Sales and Use Tax </t>
  </si>
  <si>
    <t>Effective July 1, 2019</t>
  </si>
  <si>
    <r>
      <rPr>
        <b/>
        <sz val="11"/>
        <color rgb="FFFF0000"/>
        <rFont val="Calibri"/>
        <family val="2"/>
        <scheme val="minor"/>
      </rPr>
      <t>1/1/2020</t>
    </r>
    <r>
      <rPr>
        <b/>
        <sz val="11"/>
        <color theme="1"/>
        <rFont val="Calibri"/>
        <family val="2"/>
        <scheme val="minor"/>
      </rPr>
      <t xml:space="preserve"> Proposed Salary Schedule</t>
    </r>
  </si>
  <si>
    <t>Bonus</t>
  </si>
  <si>
    <t>% increase incl Bonus</t>
  </si>
  <si>
    <t xml:space="preserve">ADM </t>
  </si>
  <si>
    <t>Base</t>
  </si>
  <si>
    <t>Met Growth</t>
  </si>
  <si>
    <t>Exceeded Growth</t>
  </si>
  <si>
    <t>401-700</t>
  </si>
  <si>
    <t>701-1,000</t>
  </si>
  <si>
    <t>1,001-1,600</t>
  </si>
  <si>
    <t>1,601</t>
  </si>
  <si>
    <t>0-200</t>
  </si>
  <si>
    <t>201-400</t>
  </si>
  <si>
    <t>Top 5%</t>
  </si>
  <si>
    <t>Top 10%</t>
  </si>
  <si>
    <t>Top 15%</t>
  </si>
  <si>
    <t>Top 20%</t>
  </si>
  <si>
    <t>Top 50%</t>
  </si>
  <si>
    <t>SENATE</t>
  </si>
  <si>
    <t>Based on  size of school and performance</t>
  </si>
  <si>
    <t>NA</t>
  </si>
  <si>
    <t>Other</t>
  </si>
  <si>
    <t>Step +</t>
  </si>
  <si>
    <t xml:space="preserve">Veteran Teacher retention Bonus $500 15-24years/$1,000 25 years+ </t>
  </si>
  <si>
    <t>Ties schedule to teacher schedule + additional for size of school and performance</t>
  </si>
  <si>
    <t>Average increase excl bonus</t>
  </si>
  <si>
    <t>Teacher A + 20%</t>
  </si>
  <si>
    <t>Teacher A + 19%</t>
  </si>
  <si>
    <t>1% or $500 (higher of)</t>
  </si>
  <si>
    <t>Reinstates Masters 10% differential</t>
  </si>
  <si>
    <t>All increases effective July 1, 2019</t>
  </si>
  <si>
    <t>Average increase</t>
  </si>
  <si>
    <t>eliminates double bonus for D/F</t>
  </si>
  <si>
    <t>Salary</t>
  </si>
  <si>
    <t>Teacher recruitment bonus Small County up to $2,000</t>
  </si>
  <si>
    <t xml:space="preserve">1% </t>
  </si>
  <si>
    <t>(other state employees 2.5%)</t>
  </si>
  <si>
    <r>
      <rPr>
        <b/>
        <sz val="11"/>
        <color rgb="FFFF0000"/>
        <rFont val="Calibri"/>
        <family val="2"/>
        <scheme val="minor"/>
      </rPr>
      <t>7/1/2019</t>
    </r>
    <r>
      <rPr>
        <b/>
        <sz val="11"/>
        <color theme="1"/>
        <rFont val="Calibri"/>
        <family val="2"/>
        <scheme val="minor"/>
      </rPr>
      <t xml:space="preserve"> Proposed Salary Schedule</t>
    </r>
  </si>
  <si>
    <t>BONUS</t>
  </si>
  <si>
    <t>PRINCIPALS</t>
  </si>
  <si>
    <t>Modifies pay levels for school size and adds a pay level for schools with more than 1,600 ADM</t>
  </si>
  <si>
    <t>Eliminate advanced and doc differential</t>
  </si>
  <si>
    <t>Moves school counselors to the psychologist schedule</t>
  </si>
  <si>
    <t>Proposed Teacher and Instructional Support Schedules</t>
  </si>
  <si>
    <t xml:space="preserve">HOUSE  - Proposed Teacher and Instructional Support Compensation </t>
  </si>
  <si>
    <t xml:space="preserve">SENATE -  Proposed Teacher and Instructional Support Compensation </t>
  </si>
  <si>
    <t>2019-2020</t>
  </si>
  <si>
    <t>$30,000 supplement for principals who are paid on the exceeded growth column who are employed at a qualifying low performing school</t>
  </si>
  <si>
    <t>Sect.38. - 21 5 days bonus annual leave</t>
  </si>
  <si>
    <t>Sect. 38.25 Rehire retired teachers for high needs schools and STEM</t>
  </si>
  <si>
    <t>Adds a pay level for schools with more than 1,600 ADM</t>
  </si>
  <si>
    <t xml:space="preserve">CONFERENCE  - Proposed Teacher and Instructional Support Compensation </t>
  </si>
  <si>
    <t>CONFERENCE</t>
  </si>
  <si>
    <t>Veteran Teacher retention Bonus $500 25+years</t>
  </si>
  <si>
    <t>Provide counselors $80 per month supplement</t>
  </si>
  <si>
    <t>Computer Science Prof Dev</t>
  </si>
  <si>
    <t>Summary of Salary and Benefits - Proposed 2021-22</t>
  </si>
  <si>
    <t>2020-21 Current "A" Salary Schedule</t>
  </si>
  <si>
    <t xml:space="preserve">HOUSE </t>
  </si>
  <si>
    <t>Effective July 1, 2021</t>
  </si>
  <si>
    <t>7/1/2021 Proposed Salary Schedule</t>
  </si>
  <si>
    <t>Summary of School Based Administrator pay Proposals for 2020-21</t>
  </si>
  <si>
    <t>Effective 7/1/2021</t>
  </si>
  <si>
    <t>K-12 ADM Contingency Reserve</t>
  </si>
  <si>
    <t>School Safety Grants</t>
  </si>
  <si>
    <t>TA to Teacher</t>
  </si>
  <si>
    <t>Summary of Salary and Benefits - Proposed 2019-2020</t>
  </si>
  <si>
    <t>No performance bonus</t>
  </si>
  <si>
    <t xml:space="preserve">$1,800 Lump sum </t>
  </si>
  <si>
    <t>Greater of 1.5% or the amount to get the hourly rate to $13 per hour</t>
  </si>
  <si>
    <t>Driver Education</t>
  </si>
  <si>
    <t xml:space="preserve">Small County </t>
  </si>
  <si>
    <t>NCCAT</t>
  </si>
  <si>
    <t>Education Support Organizations and direct grants</t>
  </si>
  <si>
    <t>Title</t>
  </si>
  <si>
    <t>PRC</t>
  </si>
  <si>
    <t>Description</t>
  </si>
  <si>
    <t>Approved State Aid</t>
  </si>
  <si>
    <t>ESSER III State Aid</t>
  </si>
  <si>
    <t>90% of total funds allocated to PSUs by the federally determined formula.  Funds have a broad allowable use.</t>
  </si>
  <si>
    <t>Approved State Leadership Allocations to Public School Units</t>
  </si>
  <si>
    <t>PSU Supplemental Funds</t>
  </si>
  <si>
    <t>To ensure that each PSU (not operated by the SBE) receives a total amount from ESSER III of at least $400 per pupil in federal grant funds</t>
  </si>
  <si>
    <t xml:space="preserve">Allocated in equal amounts to The Governor Morehead School for the Blind, Eastern NC School for the Deaf, and NC School for the Deaf, for facility repairs and improvements  </t>
  </si>
  <si>
    <t>Proposed in the Senate Budget Section 7.27</t>
  </si>
  <si>
    <t>After School Grants</t>
  </si>
  <si>
    <t>XXX</t>
  </si>
  <si>
    <t>Grants to PSUs to address learning loss through after school and before school programs during the instructional year (House shall priortize based on % of dissadvantaged and low income students)</t>
  </si>
  <si>
    <t>Summer Program Grants</t>
  </si>
  <si>
    <t>Grants to PSUs to address learning loss through summer programs.(House shall priortize based on % of dissadvantaged and low income students)</t>
  </si>
  <si>
    <t>Learning Management System</t>
  </si>
  <si>
    <t>funding for LMS for K-5 for up to 3 years, and for Kindergarten readiness programs based on Science of Reading</t>
  </si>
  <si>
    <t>CBE</t>
  </si>
  <si>
    <t>Competency based education platform for grades 7-12</t>
  </si>
  <si>
    <t>Tutoring</t>
  </si>
  <si>
    <t>In person tutoring initiative</t>
  </si>
  <si>
    <t>Contracted school Health Grant</t>
  </si>
  <si>
    <t>Grants for PSUs for contracted personnel - nurses, school psychologists, school counselors and school social workers</t>
  </si>
  <si>
    <t>Low Performing Grants</t>
  </si>
  <si>
    <t xml:space="preserve">Grants to LEAs for schools identified as low perfroming </t>
  </si>
  <si>
    <t>Cyberbullying and monitoring</t>
  </si>
  <si>
    <t>Funds to PSUs to mitigate cyberbullying, monitor student activity and devices</t>
  </si>
  <si>
    <t>Gaggle</t>
  </si>
  <si>
    <t>Allocate based on ADM for Gaggle to mitigate cyberbullying, monitor student activity and devices</t>
  </si>
  <si>
    <t>Supplemental funds</t>
  </si>
  <si>
    <t>Provide $600 per month for each student in the LEA or CS above the funded ADM</t>
  </si>
  <si>
    <t>11 month employment</t>
  </si>
  <si>
    <t>2021-2024 school years, a veteran teacher or growth teacher may apply to his or her principal to be employed for a term of 11 months.</t>
  </si>
  <si>
    <t>Beginnings for Parents of Children who are Deaf</t>
  </si>
  <si>
    <t xml:space="preserve">for services provided by Beginnings for Parents of Children Who Are Deaf or Hard of Hearing, Inc., for outreach to and support of North Carolina families affected by COVID-19. </t>
  </si>
  <si>
    <t>Schools that Lead</t>
  </si>
  <si>
    <t>contract with Schools That Lead, Inc., to provide professional development to teachers and principals in up to 75 schools, beginning with the 2021-2022 school year and ending in the 2023-2024 school year.</t>
  </si>
  <si>
    <t>coaching support and professional development</t>
  </si>
  <si>
    <t>to provide coaching support and professional development for principals and school improvement leadership teams in local school administrative units.</t>
  </si>
  <si>
    <t>UNC BOG</t>
  </si>
  <si>
    <t>to be transferred to the Board of Governors of The University of North Carolina to be allocated to the National College Advising Corps, Inc. (CAC), a nonprofit organization, to support a temporary expansion of the placement of college advisers in North Carolina public schools</t>
  </si>
  <si>
    <t>Communities in Schools of North Carolina</t>
  </si>
  <si>
    <t>to provide for the extension of nine-month contracts for its employees for the purpose of providing assistance and enrichment activities over the summers for students in kindergarten through twelfth grade experiencing learning loss and negative impacts from COVID-19.</t>
  </si>
  <si>
    <t>career and technical education (CTE) programs</t>
  </si>
  <si>
    <t>career and technical education (CTE) programs to provide options for students outside traditional classroom instruction during the COVID-19 pandemic</t>
  </si>
  <si>
    <t>NC ED Corps</t>
  </si>
  <si>
    <t xml:space="preserve">for the purpose of NC ED Corps partnering with public school units to recruit, train, and deploy corps members, who include community college and university students, recent graduates, and retirees, to work as tutors and mentors with public school students. </t>
  </si>
  <si>
    <t>Pilot</t>
  </si>
  <si>
    <t>NC Preschool Pyramid Model</t>
  </si>
  <si>
    <t xml:space="preserve">Funds to provide training, consultation and support for LEAs to implement NCPPM </t>
  </si>
  <si>
    <t>Science of Reading</t>
  </si>
  <si>
    <t>Professional development for iplementing Science of Reading and the requirements of Excellent Public Schools Act</t>
  </si>
  <si>
    <t>Failure Free Reading</t>
  </si>
  <si>
    <t>To provide funding for the back log of students</t>
  </si>
  <si>
    <t>Betabox Inc</t>
  </si>
  <si>
    <t>to mitigate learning loss in STEM</t>
  </si>
  <si>
    <t>NCMAKids</t>
  </si>
  <si>
    <t>to transfer to NC Museum of Art</t>
  </si>
  <si>
    <t>Research contract</t>
  </si>
  <si>
    <t>Contract to assess the impact of COVID 19 on PSUs and the responses of the state to the challenges</t>
  </si>
  <si>
    <t>Improve teacher quality</t>
  </si>
  <si>
    <t>School Pyschologists</t>
  </si>
  <si>
    <t xml:space="preserve">Grant program </t>
  </si>
  <si>
    <t>5 FTE for OLR</t>
  </si>
  <si>
    <t>5 FTE for the Office of Learning Recovery and Acceleration</t>
  </si>
  <si>
    <t xml:space="preserve">8 FTE for DPI </t>
  </si>
  <si>
    <t>One for each region to locate missing public school students</t>
  </si>
  <si>
    <t>Contract with State Auditor</t>
  </si>
  <si>
    <t>to analyze attendance and truancy policies</t>
  </si>
  <si>
    <t>System for subscription tracking</t>
  </si>
  <si>
    <t>Contract with a 3rd party for new software to track expenditures of State and Federal funds provided for subscription services and technology</t>
  </si>
  <si>
    <t>Grants to locate missing students</t>
  </si>
  <si>
    <t>Grants to PSUs to contract with a 3rd party or outside personnel to locate missing students</t>
  </si>
  <si>
    <t>Software for individual learning</t>
  </si>
  <si>
    <t>contract with a 3rd party for 2 years for software to evaluate and iprove student learning and performance and to provide an individualized road map</t>
  </si>
  <si>
    <t>1 FTE for DPI</t>
  </si>
  <si>
    <t xml:space="preserve">To manage the two systems </t>
  </si>
  <si>
    <t>To manage software platforms</t>
  </si>
  <si>
    <t>Bonds and propsal software</t>
  </si>
  <si>
    <t>To provide technology to see details of local bonds and proposals</t>
  </si>
  <si>
    <t>Mt Airy City Schools</t>
  </si>
  <si>
    <t>Allocated to Mt Airy City Schools to partner with NC High Tech Learning Accelerator</t>
  </si>
  <si>
    <t>Total ESSER III Proposed</t>
  </si>
  <si>
    <t>Undesignated</t>
  </si>
  <si>
    <t>Indirect Costs &amp; Admin</t>
  </si>
  <si>
    <t>Total ESSER III Funding</t>
  </si>
  <si>
    <r>
      <rPr>
        <strike/>
        <sz val="10"/>
        <color theme="1"/>
        <rFont val="Calibri"/>
        <family val="2"/>
        <scheme val="minor"/>
      </rPr>
      <t xml:space="preserve">provide forgiveable loans to teachers to cover the NBPTS fee  </t>
    </r>
    <r>
      <rPr>
        <sz val="10"/>
        <color theme="1"/>
        <rFont val="Calibri"/>
        <family val="2"/>
        <scheme val="minor"/>
      </rPr>
      <t>Amended to be a reimbursement to teachers for NBPTS</t>
    </r>
  </si>
  <si>
    <t>Updated August 11, 2021</t>
  </si>
  <si>
    <t>Teacher Supplement Assistance Allotment</t>
  </si>
  <si>
    <t>Advanced Teaching Roles</t>
  </si>
  <si>
    <t>Educators Teachers-salary increase</t>
  </si>
  <si>
    <t>Civil Fines and Forfeitures</t>
  </si>
  <si>
    <t>Public School Adjustments</t>
  </si>
  <si>
    <t>CTE Grants</t>
  </si>
  <si>
    <t>Does not include capital funds</t>
  </si>
  <si>
    <t>Increase to Step</t>
  </si>
  <si>
    <t>FY 2023-24 Budget</t>
  </si>
  <si>
    <t>HOUSE</t>
  </si>
  <si>
    <t>Masters Pay</t>
  </si>
  <si>
    <t>Paid Parental Leave</t>
  </si>
  <si>
    <t xml:space="preserve">Bus Driver </t>
  </si>
  <si>
    <t xml:space="preserve">Labor Market </t>
  </si>
  <si>
    <t>Low wealth and At Risk</t>
  </si>
  <si>
    <t>Non ADM Adj</t>
  </si>
  <si>
    <t>Lottery</t>
  </si>
  <si>
    <t>Digital Learning Plan</t>
  </si>
  <si>
    <t>IS School Health Support Allotment</t>
  </si>
  <si>
    <t>School Psychologist- IS School Health Support Allotment</t>
  </si>
  <si>
    <t>Indian Gaming</t>
  </si>
  <si>
    <t>Teacher Assistants</t>
  </si>
  <si>
    <t>ARPA Receipts</t>
  </si>
  <si>
    <t>Economically Disadvantaged Public School</t>
  </si>
  <si>
    <t>Professional Development</t>
  </si>
  <si>
    <t>Classroom Safety and Anti-bullying</t>
  </si>
  <si>
    <t>TA Completion Grants</t>
  </si>
  <si>
    <t>School Meal Debt</t>
  </si>
  <si>
    <t>Intervention Grants</t>
  </si>
  <si>
    <t>Robotics</t>
  </si>
  <si>
    <t>Driver Training</t>
  </si>
  <si>
    <t>Health career Promotion - Grant</t>
  </si>
  <si>
    <t>NBPTS fees</t>
  </si>
  <si>
    <t>STEM Grants</t>
  </si>
  <si>
    <t>Transportation Reserve for Homeless and Foster Children</t>
  </si>
  <si>
    <t>Charter Transportation Grants</t>
  </si>
  <si>
    <t>ISD Administration</t>
  </si>
  <si>
    <t>Plasma Games</t>
  </si>
  <si>
    <t>Learning.com</t>
  </si>
  <si>
    <t>Betabox</t>
  </si>
  <si>
    <t>Scholarpath</t>
  </si>
  <si>
    <t>Anonymous Tip Line</t>
  </si>
  <si>
    <t>Life Changing Experiences</t>
  </si>
  <si>
    <t>Charter School Asst Dir 1 FTE</t>
  </si>
  <si>
    <t>Career Exploration Course Development</t>
  </si>
  <si>
    <t>Center for Safer Schools</t>
  </si>
  <si>
    <t>GMS Maintenance</t>
  </si>
  <si>
    <t>Pre-K Early Literacy</t>
  </si>
  <si>
    <t>NC Ed Corps</t>
  </si>
  <si>
    <t>Communities in Schools</t>
  </si>
  <si>
    <t>second year</t>
  </si>
  <si>
    <t>NC Eastern Alliance Corp</t>
  </si>
  <si>
    <t>State Fiscal Recovery</t>
  </si>
  <si>
    <t>Civil Fines and Forfeitures-Drivers Ed</t>
  </si>
  <si>
    <t>Notes</t>
  </si>
  <si>
    <t>Receipts</t>
  </si>
  <si>
    <t>Clarence Henderson Education Foundation</t>
  </si>
  <si>
    <t>Central Office</t>
  </si>
  <si>
    <t>Non certified</t>
  </si>
  <si>
    <t>State Superintendent Salary</t>
  </si>
  <si>
    <t>Instructional Supplies (indian Gaming)</t>
  </si>
  <si>
    <t>Instructional Supplies (Indian Gaming)</t>
  </si>
  <si>
    <t>Academically &amp; Intellectually Gifted (AIG)</t>
  </si>
  <si>
    <t>Reduced Priced Meal Co-Pays</t>
  </si>
  <si>
    <t>UERS</t>
  </si>
  <si>
    <t>Extended Stop Arm Grant</t>
  </si>
  <si>
    <t>Feminine Hygiene Product Grant</t>
  </si>
  <si>
    <t>IT Rates</t>
  </si>
  <si>
    <t>Amplio Learning Technologies</t>
  </si>
  <si>
    <t>Regional Literacy and Early Learning Specialist</t>
  </si>
  <si>
    <t>Student Analytics</t>
  </si>
  <si>
    <t>CEP Incentive Pilot (1900)</t>
  </si>
  <si>
    <t>Masonboro Island Explorer Program</t>
  </si>
  <si>
    <t>SparkNC</t>
  </si>
  <si>
    <t>Muddy Sneakers</t>
  </si>
  <si>
    <t>NC Hospitality Education Foundation</t>
  </si>
  <si>
    <t>Best Buddies International Inc.</t>
  </si>
  <si>
    <t>Economic &amp; Personal Finance</t>
  </si>
  <si>
    <t>7.3</t>
  </si>
  <si>
    <t>7.27</t>
  </si>
  <si>
    <t>7.30</t>
  </si>
  <si>
    <t>7.19</t>
  </si>
  <si>
    <t>7.49</t>
  </si>
  <si>
    <t>7.45</t>
  </si>
  <si>
    <t>7.40</t>
  </si>
  <si>
    <t>7.38</t>
  </si>
  <si>
    <t>7.23</t>
  </si>
  <si>
    <t>7.22</t>
  </si>
  <si>
    <t>7.66</t>
  </si>
  <si>
    <t>7.34</t>
  </si>
  <si>
    <t>Sp</t>
  </si>
  <si>
    <t>7.51</t>
  </si>
  <si>
    <t>see note</t>
  </si>
  <si>
    <t xml:space="preserve">Special Provision 7.63 of Senate budget requires DPI to utilize $7m of the At Risk Funds for Extended Learning &amp; Intergrated Student Supports Grants Program (ELISS). </t>
  </si>
  <si>
    <t>Comparison of the House and Senate Committee Report</t>
  </si>
  <si>
    <t>39.26</t>
  </si>
  <si>
    <t>7.53</t>
  </si>
  <si>
    <t>7A.4</t>
  </si>
  <si>
    <t>4.4</t>
  </si>
  <si>
    <t>7.36</t>
  </si>
  <si>
    <t>7.52</t>
  </si>
  <si>
    <t>7.19/7.55</t>
  </si>
  <si>
    <t>7.58</t>
  </si>
  <si>
    <t>7.59</t>
  </si>
  <si>
    <t>Learning Recovery Studies</t>
  </si>
  <si>
    <t>7.62</t>
  </si>
  <si>
    <t>7.63</t>
  </si>
  <si>
    <t>At Risk reduction for ELISS</t>
  </si>
  <si>
    <t>7.57</t>
  </si>
  <si>
    <t>Updated May 16, 2023</t>
  </si>
  <si>
    <t>SP</t>
  </si>
  <si>
    <t>Advanced Teaching Roles Expansion</t>
  </si>
  <si>
    <t>Retiree-LEA- COLA</t>
  </si>
  <si>
    <t>Average Daily Membership Adjustment + Avg salary</t>
  </si>
  <si>
    <t>Diagnostic Reading Assessment Grades 4 &amp; 5</t>
  </si>
  <si>
    <t>Middle Grades Literacy Initiative</t>
  </si>
  <si>
    <t>Charter School Review Board Support Costs</t>
  </si>
  <si>
    <t>2025-26 "A" Salary Schedule</t>
  </si>
  <si>
    <t>Principal</t>
  </si>
  <si>
    <t>Assistant Principal</t>
  </si>
  <si>
    <t>Non Certified</t>
  </si>
  <si>
    <t xml:space="preserve">Retirement- State Agency </t>
  </si>
  <si>
    <t xml:space="preserve">Health - State Agency </t>
  </si>
  <si>
    <t>Low wealth</t>
  </si>
  <si>
    <t>ADM Contingency</t>
  </si>
  <si>
    <t>Exceptional Children Headcount</t>
  </si>
  <si>
    <t>State Textbook Fund</t>
  </si>
  <si>
    <t>Textbook Commission/Warehouse</t>
  </si>
  <si>
    <t>Textbook Commission Clerical</t>
  </si>
  <si>
    <t>Supplemental Funding for Districts with Lab Schools</t>
  </si>
  <si>
    <t>TeachNC</t>
  </si>
  <si>
    <t>Textbook Commission Warehouse Technology</t>
  </si>
  <si>
    <t>NCASBO</t>
  </si>
  <si>
    <t>Stabilization and Inflation Reserve</t>
  </si>
  <si>
    <t>Ed. Endowment Fund transfer to UNC for teaching fellows</t>
  </si>
  <si>
    <t>Range</t>
  </si>
  <si>
    <t>DPI FTE Change</t>
  </si>
  <si>
    <t>Needs Based Public School Capital Fund(1)</t>
  </si>
  <si>
    <t>NC Council on the Holocaust</t>
  </si>
  <si>
    <t>All Pro Dad</t>
  </si>
  <si>
    <t>Vacant Position Reduction</t>
  </si>
  <si>
    <t>IT Reserve for UERS</t>
  </si>
  <si>
    <t>State Textbook Fund Balance</t>
  </si>
  <si>
    <t>Principal HH</t>
  </si>
  <si>
    <t>NROC</t>
  </si>
  <si>
    <t>School Planning Data Sharing</t>
  </si>
  <si>
    <t>Student Attendance Early Intervention Pilot</t>
  </si>
  <si>
    <t>NC Community Schools Coalition</t>
  </si>
  <si>
    <t>Total increase</t>
  </si>
  <si>
    <t>Total %</t>
  </si>
  <si>
    <t>Bonus &lt;= $65,000</t>
  </si>
  <si>
    <t>Bonus&gt;$65,000</t>
  </si>
  <si>
    <t>from 2024-25</t>
  </si>
  <si>
    <t>NC Restaurant and Lodging Foundation</t>
  </si>
  <si>
    <t>7A.5</t>
  </si>
  <si>
    <t>7.48</t>
  </si>
  <si>
    <t>One named DPI Position</t>
  </si>
  <si>
    <t>Gaggle contract</t>
  </si>
  <si>
    <t>UERS Modernization Classlink contract</t>
  </si>
  <si>
    <t>Teacher Supplement Assistance (PRC0071)</t>
  </si>
  <si>
    <t>Instructional Materials (new)</t>
  </si>
  <si>
    <t>Cooperative Innovative High School (PRC0055)</t>
  </si>
  <si>
    <t>Limited English Proficient Allotment (PRC0054)</t>
  </si>
  <si>
    <t>Driver Education (PRC0012)</t>
  </si>
  <si>
    <t>LW/Small County Recruitment Bonus (PRC0062)</t>
  </si>
  <si>
    <t>Economically Disadvantaged School (PRC0251)</t>
  </si>
  <si>
    <t>Mobile Coding Grant Program (PRC0065)</t>
  </si>
  <si>
    <t>CTE Modernization and Expansion (PRC0023)</t>
  </si>
  <si>
    <t>Competency Based Grant Program (new)</t>
  </si>
  <si>
    <t>Competency Based HS - Mooresville (new)</t>
  </si>
  <si>
    <t>AEDs in PSU</t>
  </si>
  <si>
    <t>Khan Academic Support Grant  (new)</t>
  </si>
  <si>
    <t>MagicSchool Academic Support (new)</t>
  </si>
  <si>
    <t>After School Robotics Grant Program (new)</t>
  </si>
  <si>
    <t>Lighthouse Math Project for Wake County Schools</t>
  </si>
  <si>
    <t>Just Right Reader Pilot (new)</t>
  </si>
  <si>
    <t>Fresh Fruits and Vegetables Grant (new)</t>
  </si>
  <si>
    <t>Regional School NERSBA</t>
  </si>
  <si>
    <t>Transfer transportation funds to Residential Schools</t>
  </si>
  <si>
    <t>DIT Technology Infrastructure DPI</t>
  </si>
  <si>
    <t>TIMS System</t>
  </si>
  <si>
    <t>Year 13 contract</t>
  </si>
  <si>
    <t>Scholar Education AI Initiative contract</t>
  </si>
  <si>
    <t>K-8 Math Screener low performing schools</t>
  </si>
  <si>
    <t>Carnegie Learning Math PD contract</t>
  </si>
  <si>
    <t>Learn Platform contract</t>
  </si>
  <si>
    <t>Education Support Organizations and directed grants</t>
  </si>
  <si>
    <t>7A.7</t>
  </si>
  <si>
    <t>7A.2</t>
  </si>
  <si>
    <t>7A.1</t>
  </si>
  <si>
    <t>7A.11</t>
  </si>
  <si>
    <t>7A.10</t>
  </si>
  <si>
    <t>7A.12</t>
  </si>
  <si>
    <t>Local school nutrition and custodial staff</t>
  </si>
  <si>
    <t>7.4</t>
  </si>
  <si>
    <t>SELREP</t>
  </si>
  <si>
    <t>School Technology</t>
  </si>
  <si>
    <t>School Nutrition loss</t>
  </si>
  <si>
    <t>School nutrition compensation loss</t>
  </si>
  <si>
    <t>Transfers unused PSU Helene program funds to Helene Fund</t>
  </si>
  <si>
    <t>Capital Recovery</t>
  </si>
  <si>
    <t>Indian Gaming Classroom Materials</t>
  </si>
  <si>
    <t>Lottery Transportation</t>
  </si>
  <si>
    <t>Civil Fines and Forfeitures Drivers Education</t>
  </si>
  <si>
    <t>Indian Gaming Instructional Materials</t>
  </si>
  <si>
    <t>Eliminates State Textbook Fund and Commission</t>
  </si>
  <si>
    <t>Council on the Holocaust</t>
  </si>
  <si>
    <t>F50 #281</t>
  </si>
  <si>
    <t>F99 786</t>
  </si>
  <si>
    <t>F99 785</t>
  </si>
  <si>
    <t>F99 787</t>
  </si>
  <si>
    <t>F99 788</t>
  </si>
  <si>
    <t>F99 789</t>
  </si>
  <si>
    <t>7A.13</t>
  </si>
  <si>
    <t>see below</t>
  </si>
  <si>
    <t>Advanced Teaching Roles Supplements (PRC0022)</t>
  </si>
  <si>
    <t>Non Certified and Central Office - 2026-27</t>
  </si>
  <si>
    <t>SB 257 2026-27 Conference Budget - 6/30/2026</t>
  </si>
  <si>
    <t>Amount in Dollars</t>
  </si>
  <si>
    <t>Spending Category</t>
  </si>
  <si>
    <t>Principal Pay 2026-27</t>
  </si>
  <si>
    <t>R / NR*</t>
  </si>
  <si>
    <t>MR*</t>
  </si>
  <si>
    <t>Range Including Bonus of $500 or $1000</t>
  </si>
  <si>
    <t>Minimum</t>
  </si>
  <si>
    <t>Maximum</t>
  </si>
  <si>
    <t>Dollar Increase With Step</t>
  </si>
  <si>
    <t>Percent Increase with Step</t>
  </si>
  <si>
    <t>Dollar Increase Total</t>
  </si>
  <si>
    <t>Percent Increase Total</t>
  </si>
  <si>
    <t>Teacher and Instructional Support Compensation - Legislated  "A" Schedule 2026-27</t>
  </si>
  <si>
    <t>End of worksheet</t>
  </si>
  <si>
    <t xml:space="preserve">This file is intended to provide a summary of the 2026-27 budget bill. The 2026_27 Bill Summary provides a list of all the funding types, their amounts, whether they are recurring or nonrecurring, their number in the money report, and their section within the budget bill. </t>
  </si>
  <si>
    <t>Tchr_Aschedule provides information about the new teacher salary schedule, the increase with and without the step, the percent increase, the bonus amount, and the increase with the bonus. It also includes the range of salary increases, with and without the bonus.</t>
  </si>
  <si>
    <t>SBA Salary is the school building administration salary schedule for principals by ADM and growth status. It also includes bonus information.</t>
  </si>
  <si>
    <t>NonCert_CO includes the percent salary increase and bonus information for central office and noncertified personnel.</t>
  </si>
  <si>
    <t>Link to the budget bill</t>
  </si>
  <si>
    <t>Effective January 1, 2027 to June 30, 2027 Salary above "Base' is paid in one installment January 31, 2027. Previously amounts were included in the monthly salary.</t>
  </si>
  <si>
    <t>H56 2.3</t>
  </si>
  <si>
    <t>Years of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</si>
</sst>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General_)"/>
    <numFmt numFmtId="168" formatCode="&quot;$&quot;#,##0.000_);[Red]\(&quot;$&quot;#,##0.000\)"/>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9"/>
      <name val="Arial"/>
      <family val="2"/>
    </font>
    <font>
      <b/>
      <sz val="10"/>
      <name val="Arial"/>
      <family val="2"/>
    </font>
    <font>
      <b/>
      <sz val="9"/>
      <name val="Arial"/>
      <family val="2"/>
    </font>
    <font>
      <sz val="6.5"/>
      <name val="Arial"/>
      <family val="2"/>
    </font>
    <font>
      <b/>
      <sz val="9.5"/>
      <name val="Arial"/>
      <family val="2"/>
    </font>
    <font>
      <b/>
      <i/>
      <sz val="10"/>
      <name val="Arial"/>
      <family val="2"/>
    </font>
    <font>
      <b/>
      <i/>
      <sz val="9"/>
      <name val="Arial"/>
      <family val="2"/>
    </font>
    <font>
      <b/>
      <sz val="9"/>
      <name val="Arial"/>
      <family val="2"/>
    </font>
    <font>
      <b/>
      <sz val="8"/>
      <name val="Arial"/>
      <family val="2"/>
    </font>
    <font>
      <sz val="11"/>
      <name val="Arial Rounded MT Bold"/>
      <family val="2"/>
    </font>
    <font>
      <sz val="8"/>
      <name val="Arial"/>
      <family val="2"/>
    </font>
    <font>
      <i/>
      <sz val="8"/>
      <name val="Arial"/>
      <family val="2"/>
    </font>
    <font>
      <i/>
      <sz val="9"/>
      <name val="Arial"/>
      <family val="2"/>
    </font>
    <font>
      <sz val="11"/>
      <name val="Arial"/>
      <family val="2"/>
    </font>
    <font>
      <b/>
      <sz val="6.5"/>
      <name val="Arial"/>
      <family val="2"/>
    </font>
    <font>
      <sz val="11"/>
      <color theme="1"/>
      <name val="Calibri"/>
      <family val="2"/>
      <scheme val="minor"/>
    </font>
    <font>
      <b/>
      <sz val="11"/>
      <color theme="1"/>
      <name val="Calibri"/>
      <family val="2"/>
      <scheme val="minor"/>
    </font>
    <font>
      <sz val="10"/>
      <color rgb="FFFF0000"/>
      <name val="Arial"/>
      <family val="2"/>
    </font>
    <font>
      <b/>
      <sz val="10"/>
      <color rgb="FFFF0000"/>
      <name val="Arial"/>
      <family val="2"/>
    </font>
    <font>
      <b/>
      <sz val="14"/>
      <color rgb="FFFF0000"/>
      <name val="Arial"/>
      <family val="2"/>
    </font>
    <font>
      <sz val="10"/>
      <name val="Courier"/>
    </font>
    <font>
      <b/>
      <sz val="11"/>
      <color rgb="FFFF0000"/>
      <name val="Calibri"/>
      <family val="2"/>
      <scheme val="minor"/>
    </font>
    <font>
      <b/>
      <sz val="11"/>
      <name val="Calibri"/>
      <family val="2"/>
      <scheme val="minor"/>
    </font>
    <font>
      <sz val="10"/>
      <name val="Arial"/>
      <family val="2"/>
    </font>
    <font>
      <sz val="10"/>
      <color theme="1"/>
      <name val="Calibri"/>
      <family val="2"/>
      <scheme val="minor"/>
    </font>
    <font>
      <b/>
      <sz val="10"/>
      <color theme="1"/>
      <name val="Calibri"/>
      <family val="2"/>
      <scheme val="minor"/>
    </font>
    <font>
      <sz val="10"/>
      <color rgb="FF000000"/>
      <name val="Calibri"/>
      <family val="2"/>
      <scheme val="minor"/>
    </font>
    <font>
      <sz val="10"/>
      <color rgb="FFFF0000"/>
      <name val="Calibri"/>
      <family val="2"/>
      <scheme val="minor"/>
    </font>
    <font>
      <strike/>
      <sz val="10"/>
      <color theme="1"/>
      <name val="Calibri"/>
      <family val="2"/>
      <scheme val="minor"/>
    </font>
    <font>
      <b/>
      <sz val="14"/>
      <name val="Arial"/>
      <family val="2"/>
    </font>
    <font>
      <sz val="8"/>
      <color rgb="FFFF0000"/>
      <name val="Arial"/>
      <family val="2"/>
    </font>
    <font>
      <b/>
      <sz val="15"/>
      <color theme="3"/>
      <name val="Calibri"/>
      <family val="2"/>
      <scheme val="minor"/>
    </font>
    <font>
      <sz val="10"/>
      <color theme="1"/>
      <name val="Arial"/>
      <family val="2"/>
    </font>
    <font>
      <b/>
      <sz val="12"/>
      <name val="Arial"/>
      <family val="2"/>
    </font>
    <font>
      <sz val="12"/>
      <name val="Arial"/>
      <family val="2"/>
    </font>
    <font>
      <sz val="14"/>
      <name val="Arial"/>
      <family val="2"/>
    </font>
    <font>
      <b/>
      <i/>
      <sz val="13"/>
      <name val="Arial"/>
      <family val="2"/>
    </font>
    <font>
      <sz val="12"/>
      <color theme="1"/>
      <name val="Arial"/>
      <family val="2"/>
    </font>
    <font>
      <b/>
      <sz val="13"/>
      <name val="Arial"/>
      <family val="2"/>
    </font>
    <font>
      <b/>
      <sz val="12"/>
      <color theme="1"/>
      <name val="Calibri"/>
      <family val="2"/>
      <scheme val="minor"/>
    </font>
    <font>
      <sz val="12"/>
      <color theme="1"/>
      <name val="Calibri"/>
      <family val="2"/>
      <scheme val="minor"/>
    </font>
    <font>
      <b/>
      <sz val="13"/>
      <color theme="0"/>
      <name val="Calibri"/>
      <family val="2"/>
    </font>
    <font>
      <b/>
      <sz val="13"/>
      <color theme="0"/>
      <name val="Calibri"/>
      <family val="2"/>
      <scheme val="minor"/>
    </font>
    <font>
      <b/>
      <sz val="15"/>
      <color theme="1"/>
      <name val="Calibri"/>
      <family val="2"/>
      <scheme val="minor"/>
    </font>
    <font>
      <u/>
      <sz val="10"/>
      <color theme="10"/>
      <name val="Arial"/>
      <family val="2"/>
    </font>
    <font>
      <b/>
      <sz val="13"/>
      <color theme="3"/>
      <name val="Calibri"/>
      <family val="2"/>
      <scheme val="minor"/>
    </font>
    <font>
      <b/>
      <sz val="15"/>
      <name val="Calibri"/>
      <family val="2"/>
      <scheme val="minor"/>
    </font>
    <font>
      <b/>
      <sz val="13"/>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s>
  <borders count="11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bottom/>
      <diagonal/>
    </border>
    <border>
      <left/>
      <right/>
      <top style="thin">
        <color indexed="64"/>
      </top>
      <bottom/>
      <diagonal/>
    </border>
    <border>
      <left/>
      <right/>
      <top style="thin">
        <color indexed="64"/>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right/>
      <top/>
      <bottom style="double">
        <color indexed="64"/>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ck">
        <color theme="4"/>
      </bottom>
      <diagonal/>
    </border>
    <border>
      <left/>
      <right/>
      <top style="medium">
        <color indexed="64"/>
      </top>
      <bottom/>
      <diagonal/>
    </border>
    <border>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hair">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medium">
        <color indexed="64"/>
      </top>
      <bottom style="double">
        <color indexed="64"/>
      </bottom>
      <diagonal/>
    </border>
    <border>
      <left style="hair">
        <color indexed="64"/>
      </left>
      <right style="thin">
        <color indexed="64"/>
      </right>
      <top style="thin">
        <color indexed="64"/>
      </top>
      <bottom/>
      <diagonal/>
    </border>
    <border>
      <left style="hair">
        <color indexed="64"/>
      </left>
      <right style="hair">
        <color indexed="64"/>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style="hair">
        <color indexed="64"/>
      </top>
      <bottom/>
      <diagonal/>
    </border>
    <border>
      <left style="hair">
        <color indexed="64"/>
      </left>
      <right/>
      <top style="hair">
        <color indexed="64"/>
      </top>
      <bottom/>
      <diagonal/>
    </border>
    <border>
      <left style="hair">
        <color indexed="64"/>
      </left>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top/>
      <bottom style="thick">
        <color theme="4" tint="0.499984740745262"/>
      </bottom>
      <diagonal/>
    </border>
    <border>
      <left style="hair">
        <color indexed="64"/>
      </left>
      <right/>
      <top/>
      <bottom style="hair">
        <color indexed="64"/>
      </bottom>
      <diagonal/>
    </border>
    <border>
      <left style="thin">
        <color indexed="64"/>
      </left>
      <right style="medium">
        <color theme="0"/>
      </right>
      <top/>
      <bottom style="thin">
        <color indexed="64"/>
      </bottom>
      <diagonal/>
    </border>
    <border>
      <left style="medium">
        <color theme="0"/>
      </left>
      <right style="medium">
        <color theme="0"/>
      </right>
      <top style="thick">
        <color theme="4"/>
      </top>
      <bottom style="thin">
        <color indexed="64"/>
      </bottom>
      <diagonal/>
    </border>
    <border>
      <left style="medium">
        <color theme="0"/>
      </left>
      <right style="medium">
        <color theme="0"/>
      </right>
      <top/>
      <bottom style="thin">
        <color indexed="64"/>
      </bottom>
      <diagonal/>
    </border>
    <border>
      <left/>
      <right style="medium">
        <color theme="0"/>
      </right>
      <top style="thick">
        <color theme="4"/>
      </top>
      <bottom style="thin">
        <color indexed="64"/>
      </bottom>
      <diagonal/>
    </border>
    <border>
      <left style="thin">
        <color indexed="64"/>
      </left>
      <right style="medium">
        <color theme="0"/>
      </right>
      <top style="thick">
        <color theme="4"/>
      </top>
      <bottom style="medium">
        <color indexed="64"/>
      </bottom>
      <diagonal/>
    </border>
    <border>
      <left style="medium">
        <color theme="0"/>
      </left>
      <right style="medium">
        <color theme="0"/>
      </right>
      <top/>
      <bottom style="medium">
        <color indexed="64"/>
      </bottom>
      <diagonal/>
    </border>
    <border>
      <left/>
      <right style="medium">
        <color theme="0"/>
      </right>
      <top style="thick">
        <color theme="4"/>
      </top>
      <bottom/>
      <diagonal/>
    </border>
    <border>
      <left style="medium">
        <color theme="0"/>
      </left>
      <right style="medium">
        <color theme="0"/>
      </right>
      <top/>
      <bottom/>
      <diagonal/>
    </border>
  </borders>
  <cellStyleXfs count="14">
    <xf numFmtId="0" fontId="0" fillId="0" borderId="0"/>
    <xf numFmtId="43" fontId="6" fillId="0" borderId="0" applyFont="0" applyFill="0" applyBorder="0" applyAlignment="0" applyProtection="0"/>
    <xf numFmtId="44" fontId="6" fillId="0" borderId="0" applyFont="0" applyFill="0" applyBorder="0" applyAlignment="0" applyProtection="0"/>
    <xf numFmtId="0" fontId="22" fillId="0" borderId="0"/>
    <xf numFmtId="9" fontId="6" fillId="0" borderId="0" applyFont="0" applyFill="0" applyBorder="0" applyAlignment="0" applyProtection="0"/>
    <xf numFmtId="167" fontId="27" fillId="0" borderId="0"/>
    <xf numFmtId="0" fontId="4" fillId="0" borderId="0"/>
    <xf numFmtId="0" fontId="3" fillId="0" borderId="0"/>
    <xf numFmtId="0" fontId="6" fillId="0" borderId="0"/>
    <xf numFmtId="0" fontId="2" fillId="0" borderId="0"/>
    <xf numFmtId="9" fontId="30" fillId="0" borderId="0" applyFont="0" applyFill="0" applyBorder="0" applyAlignment="0" applyProtection="0"/>
    <xf numFmtId="0" fontId="38" fillId="0" borderId="65" applyNumberFormat="0" applyFill="0" applyAlignment="0" applyProtection="0"/>
    <xf numFmtId="0" fontId="51" fillId="0" borderId="0" applyNumberFormat="0" applyFill="0" applyBorder="0" applyAlignment="0" applyProtection="0"/>
    <xf numFmtId="0" fontId="52" fillId="0" borderId="104" applyNumberFormat="0" applyFill="0" applyAlignment="0" applyProtection="0"/>
  </cellStyleXfs>
  <cellXfs count="706">
    <xf numFmtId="0" fontId="0" fillId="0" borderId="0" xfId="0"/>
    <xf numFmtId="0" fontId="10" fillId="0" borderId="3" xfId="0" applyFont="1" applyBorder="1"/>
    <xf numFmtId="164" fontId="8" fillId="0" borderId="0" xfId="1" applyNumberFormat="1" applyFont="1" applyFill="1" applyBorder="1"/>
    <xf numFmtId="0" fontId="10" fillId="0" borderId="0" xfId="0" applyFont="1"/>
    <xf numFmtId="0" fontId="12" fillId="0" borderId="4" xfId="0" applyFont="1" applyBorder="1" applyAlignment="1">
      <alignment horizontal="center"/>
    </xf>
    <xf numFmtId="0" fontId="8" fillId="0" borderId="0" xfId="0" applyFont="1" applyAlignment="1">
      <alignment horizontal="right"/>
    </xf>
    <xf numFmtId="0" fontId="12" fillId="0" borderId="4" xfId="0" applyFont="1" applyBorder="1" applyAlignment="1">
      <alignment horizontal="center" wrapText="1"/>
    </xf>
    <xf numFmtId="0" fontId="10" fillId="0" borderId="5" xfId="0" applyFont="1" applyBorder="1"/>
    <xf numFmtId="164" fontId="8" fillId="0" borderId="3" xfId="1" applyNumberFormat="1" applyFont="1" applyFill="1" applyBorder="1"/>
    <xf numFmtId="164" fontId="8" fillId="0" borderId="6" xfId="1" applyNumberFormat="1" applyFont="1" applyFill="1" applyBorder="1"/>
    <xf numFmtId="0" fontId="10" fillId="0" borderId="0" xfId="0" applyFont="1" applyAlignment="1">
      <alignment horizontal="left"/>
    </xf>
    <xf numFmtId="164" fontId="8" fillId="0" borderId="7" xfId="1" applyNumberFormat="1" applyFont="1" applyFill="1" applyBorder="1"/>
    <xf numFmtId="164" fontId="8" fillId="0" borderId="8" xfId="1" applyNumberFormat="1" applyFont="1" applyFill="1" applyBorder="1"/>
    <xf numFmtId="0" fontId="8" fillId="0" borderId="0" xfId="0" applyFont="1" applyAlignment="1">
      <alignment horizontal="left"/>
    </xf>
    <xf numFmtId="0" fontId="8" fillId="0" borderId="0" xfId="0" applyFont="1"/>
    <xf numFmtId="164" fontId="8" fillId="0" borderId="0" xfId="1" applyNumberFormat="1" applyFont="1" applyFill="1"/>
    <xf numFmtId="0" fontId="8" fillId="0" borderId="0" xfId="0" applyFont="1" applyAlignment="1">
      <alignment horizontal="right" wrapText="1"/>
    </xf>
    <xf numFmtId="0" fontId="8" fillId="0" borderId="0" xfId="0" applyFont="1" applyAlignment="1">
      <alignment horizontal="center"/>
    </xf>
    <xf numFmtId="164" fontId="8" fillId="0" borderId="0" xfId="1" applyNumberFormat="1" applyFont="1" applyFill="1" applyBorder="1" applyAlignment="1">
      <alignment horizontal="center"/>
    </xf>
    <xf numFmtId="0" fontId="16" fillId="0" borderId="0" xfId="0" applyFont="1" applyAlignment="1">
      <alignment horizontal="left" wrapText="1"/>
    </xf>
    <xf numFmtId="0" fontId="18" fillId="0" borderId="0" xfId="0" applyFont="1"/>
    <xf numFmtId="165" fontId="8" fillId="0" borderId="15" xfId="2" applyNumberFormat="1" applyFont="1" applyFill="1" applyBorder="1" applyAlignment="1">
      <alignment horizontal="right" wrapText="1"/>
    </xf>
    <xf numFmtId="10" fontId="8" fillId="0" borderId="14" xfId="4" applyNumberFormat="1" applyFont="1" applyFill="1" applyBorder="1" applyAlignment="1">
      <alignment horizontal="right"/>
    </xf>
    <xf numFmtId="0" fontId="10" fillId="0" borderId="3" xfId="0" applyFont="1" applyBorder="1" applyAlignment="1">
      <alignment horizontal="left"/>
    </xf>
    <xf numFmtId="0" fontId="0" fillId="0" borderId="10" xfId="0" applyBorder="1"/>
    <xf numFmtId="0" fontId="10" fillId="0" borderId="18" xfId="0" applyFont="1" applyBorder="1"/>
    <xf numFmtId="164" fontId="8" fillId="0" borderId="18" xfId="1" applyNumberFormat="1" applyFont="1" applyFill="1" applyBorder="1"/>
    <xf numFmtId="0" fontId="0" fillId="0" borderId="18" xfId="0" applyBorder="1"/>
    <xf numFmtId="164" fontId="0" fillId="0" borderId="0" xfId="0" applyNumberFormat="1"/>
    <xf numFmtId="0" fontId="6" fillId="0" borderId="0" xfId="0" applyFont="1"/>
    <xf numFmtId="164" fontId="6" fillId="0" borderId="20" xfId="1" applyNumberFormat="1" applyFont="1" applyFill="1" applyBorder="1"/>
    <xf numFmtId="164" fontId="6" fillId="0" borderId="22" xfId="1" applyNumberFormat="1" applyFont="1" applyFill="1" applyBorder="1"/>
    <xf numFmtId="164" fontId="10" fillId="0" borderId="0" xfId="1" applyNumberFormat="1" applyFont="1" applyFill="1" applyBorder="1"/>
    <xf numFmtId="164" fontId="6" fillId="0" borderId="24" xfId="1" applyNumberFormat="1" applyFont="1" applyFill="1" applyBorder="1"/>
    <xf numFmtId="164" fontId="6" fillId="0" borderId="19" xfId="1" applyNumberFormat="1" applyFont="1" applyFill="1" applyBorder="1"/>
    <xf numFmtId="0" fontId="6" fillId="0" borderId="25" xfId="0" applyFont="1" applyBorder="1"/>
    <xf numFmtId="164" fontId="24" fillId="0" borderId="20" xfId="1" applyNumberFormat="1" applyFont="1" applyFill="1" applyBorder="1"/>
    <xf numFmtId="0" fontId="10" fillId="0" borderId="32" xfId="0" applyFont="1" applyBorder="1"/>
    <xf numFmtId="0" fontId="10" fillId="0" borderId="28" xfId="0" applyFont="1" applyBorder="1"/>
    <xf numFmtId="164" fontId="8" fillId="0" borderId="33" xfId="1" applyNumberFormat="1" applyFont="1" applyFill="1" applyBorder="1"/>
    <xf numFmtId="49" fontId="10" fillId="0" borderId="0" xfId="1" applyNumberFormat="1" applyFont="1" applyFill="1" applyBorder="1"/>
    <xf numFmtId="0" fontId="10" fillId="0" borderId="29" xfId="0" applyFont="1" applyBorder="1"/>
    <xf numFmtId="0" fontId="6" fillId="0" borderId="15" xfId="0" applyFont="1" applyBorder="1" applyAlignment="1">
      <alignment horizontal="left"/>
    </xf>
    <xf numFmtId="0" fontId="6" fillId="0" borderId="15" xfId="0" applyFont="1" applyBorder="1"/>
    <xf numFmtId="0" fontId="6" fillId="0" borderId="16" xfId="0" applyFont="1" applyBorder="1"/>
    <xf numFmtId="0" fontId="6" fillId="0" borderId="25" xfId="0" applyFont="1" applyBorder="1" applyAlignment="1">
      <alignment horizontal="left" wrapText="1"/>
    </xf>
    <xf numFmtId="0" fontId="8" fillId="0" borderId="16" xfId="0" applyFont="1" applyBorder="1" applyAlignment="1">
      <alignment horizontal="right"/>
    </xf>
    <xf numFmtId="0" fontId="8" fillId="0" borderId="15" xfId="0" applyFont="1" applyBorder="1" applyAlignment="1">
      <alignment horizontal="right"/>
    </xf>
    <xf numFmtId="0" fontId="12" fillId="0" borderId="18" xfId="0" applyFont="1" applyBorder="1" applyAlignment="1">
      <alignment horizontal="center"/>
    </xf>
    <xf numFmtId="0" fontId="10" fillId="0" borderId="7" xfId="0" applyFont="1" applyBorder="1"/>
    <xf numFmtId="164" fontId="6" fillId="0" borderId="22" xfId="1" applyNumberFormat="1" applyFont="1" applyFill="1" applyBorder="1" applyAlignment="1">
      <alignment horizontal="center"/>
    </xf>
    <xf numFmtId="0" fontId="12" fillId="0" borderId="36" xfId="0" applyFont="1" applyBorder="1" applyAlignment="1">
      <alignment horizontal="center" wrapText="1"/>
    </xf>
    <xf numFmtId="0" fontId="8" fillId="0" borderId="4" xfId="0" applyFont="1" applyBorder="1" applyAlignment="1">
      <alignment horizontal="right"/>
    </xf>
    <xf numFmtId="0" fontId="10" fillId="0" borderId="37" xfId="0" applyFont="1" applyBorder="1"/>
    <xf numFmtId="6" fontId="0" fillId="0" borderId="0" xfId="0" applyNumberFormat="1"/>
    <xf numFmtId="166" fontId="0" fillId="0" borderId="0" xfId="4" applyNumberFormat="1" applyFont="1"/>
    <xf numFmtId="165" fontId="0" fillId="0" borderId="0" xfId="2" applyNumberFormat="1" applyFont="1"/>
    <xf numFmtId="49" fontId="8" fillId="0" borderId="0" xfId="0" applyNumberFormat="1" applyFont="1" applyAlignment="1">
      <alignment horizontal="left"/>
    </xf>
    <xf numFmtId="0" fontId="0" fillId="0" borderId="0" xfId="0" applyAlignment="1">
      <alignment horizontal="left"/>
    </xf>
    <xf numFmtId="49" fontId="0" fillId="0" borderId="0" xfId="0" applyNumberFormat="1" applyAlignment="1">
      <alignment horizontal="right"/>
    </xf>
    <xf numFmtId="164" fontId="6" fillId="0" borderId="41" xfId="1" applyNumberFormat="1" applyFont="1" applyFill="1" applyBorder="1" applyAlignment="1">
      <alignment horizontal="center"/>
    </xf>
    <xf numFmtId="49" fontId="0" fillId="0" borderId="0" xfId="0" applyNumberFormat="1" applyAlignment="1">
      <alignment horizontal="left"/>
    </xf>
    <xf numFmtId="165" fontId="6" fillId="0" borderId="0" xfId="2" applyNumberFormat="1" applyFont="1"/>
    <xf numFmtId="0" fontId="8" fillId="0" borderId="0" xfId="0" applyFont="1" applyAlignment="1">
      <alignment horizontal="left" vertical="center"/>
    </xf>
    <xf numFmtId="6" fontId="0" fillId="0" borderId="0" xfId="0" applyNumberFormat="1" applyAlignment="1">
      <alignment horizontal="left" vertical="center"/>
    </xf>
    <xf numFmtId="166" fontId="0" fillId="0" borderId="0" xfId="4" applyNumberFormat="1" applyFont="1" applyAlignment="1">
      <alignment horizontal="left" vertical="center"/>
    </xf>
    <xf numFmtId="0" fontId="0" fillId="0" borderId="0" xfId="0" applyAlignment="1">
      <alignment horizontal="left" vertical="center"/>
    </xf>
    <xf numFmtId="10" fontId="0" fillId="0" borderId="0" xfId="0" applyNumberFormat="1"/>
    <xf numFmtId="9" fontId="0" fillId="0" borderId="0" xfId="0" applyNumberFormat="1"/>
    <xf numFmtId="164" fontId="6" fillId="0" borderId="14" xfId="1" applyNumberFormat="1" applyFont="1" applyFill="1" applyBorder="1"/>
    <xf numFmtId="49" fontId="6" fillId="0" borderId="0" xfId="0" applyNumberFormat="1" applyFont="1" applyAlignment="1">
      <alignment horizontal="left"/>
    </xf>
    <xf numFmtId="0" fontId="25" fillId="0" borderId="0" xfId="0" applyFont="1"/>
    <xf numFmtId="0" fontId="25" fillId="0" borderId="0" xfId="0" applyFont="1" applyAlignment="1">
      <alignment horizontal="left" vertical="top" wrapText="1"/>
    </xf>
    <xf numFmtId="0" fontId="25" fillId="0" borderId="0" xfId="0" applyFont="1" applyAlignment="1">
      <alignment horizontal="left"/>
    </xf>
    <xf numFmtId="0" fontId="6" fillId="0" borderId="14" xfId="0" applyFont="1" applyBorder="1" applyAlignment="1">
      <alignment horizontal="left"/>
    </xf>
    <xf numFmtId="0" fontId="6" fillId="0" borderId="42" xfId="0" applyFont="1" applyBorder="1" applyAlignment="1">
      <alignment horizontal="left"/>
    </xf>
    <xf numFmtId="0" fontId="0" fillId="0" borderId="0" xfId="0" applyAlignment="1">
      <alignment wrapText="1"/>
    </xf>
    <xf numFmtId="0" fontId="0" fillId="0" borderId="0" xfId="0" applyAlignment="1">
      <alignment horizontal="center" vertical="center"/>
    </xf>
    <xf numFmtId="0" fontId="23" fillId="2" borderId="4" xfId="3" applyFont="1" applyFill="1" applyBorder="1" applyAlignment="1">
      <alignment wrapText="1"/>
    </xf>
    <xf numFmtId="0" fontId="22" fillId="0" borderId="20" xfId="3" applyBorder="1" applyAlignment="1">
      <alignment horizontal="center" vertical="center"/>
    </xf>
    <xf numFmtId="6" fontId="22" fillId="0" borderId="13" xfId="3" applyNumberFormat="1" applyBorder="1"/>
    <xf numFmtId="0" fontId="22" fillId="0" borderId="22" xfId="3" applyBorder="1" applyAlignment="1">
      <alignment horizontal="center" vertical="center"/>
    </xf>
    <xf numFmtId="6" fontId="22" fillId="0" borderId="1" xfId="3" applyNumberFormat="1" applyBorder="1"/>
    <xf numFmtId="166" fontId="22" fillId="0" borderId="1" xfId="4" applyNumberFormat="1" applyFont="1" applyFill="1" applyBorder="1"/>
    <xf numFmtId="6" fontId="22" fillId="0" borderId="28" xfId="3" applyNumberFormat="1" applyBorder="1"/>
    <xf numFmtId="0" fontId="22" fillId="0" borderId="19" xfId="3" applyBorder="1" applyAlignment="1">
      <alignment horizontal="center" vertical="center"/>
    </xf>
    <xf numFmtId="6" fontId="22" fillId="0" borderId="12" xfId="3" applyNumberFormat="1" applyBorder="1"/>
    <xf numFmtId="166" fontId="22" fillId="0" borderId="12" xfId="4" applyNumberFormat="1" applyFont="1" applyFill="1" applyBorder="1"/>
    <xf numFmtId="6" fontId="22" fillId="0" borderId="29" xfId="3" applyNumberFormat="1" applyBorder="1"/>
    <xf numFmtId="164" fontId="8" fillId="0" borderId="0" xfId="1" applyNumberFormat="1" applyFont="1" applyFill="1" applyBorder="1" applyAlignment="1">
      <alignment horizontal="right"/>
    </xf>
    <xf numFmtId="164" fontId="6" fillId="0" borderId="20" xfId="1" applyNumberFormat="1" applyFont="1" applyFill="1" applyBorder="1" applyAlignment="1">
      <alignment horizontal="center"/>
    </xf>
    <xf numFmtId="0" fontId="21" fillId="0" borderId="0" xfId="0" applyFont="1"/>
    <xf numFmtId="0" fontId="8" fillId="0" borderId="44" xfId="0" applyFont="1" applyBorder="1" applyAlignment="1">
      <alignment vertical="top"/>
    </xf>
    <xf numFmtId="0" fontId="8" fillId="0" borderId="42" xfId="0" applyFont="1" applyBorder="1"/>
    <xf numFmtId="0" fontId="10" fillId="0" borderId="45" xfId="0" applyFont="1" applyBorder="1"/>
    <xf numFmtId="0" fontId="10" fillId="0" borderId="34" xfId="0" applyFont="1" applyBorder="1"/>
    <xf numFmtId="0" fontId="10" fillId="0" borderId="27" xfId="0" applyFont="1" applyBorder="1"/>
    <xf numFmtId="49" fontId="10" fillId="0" borderId="28" xfId="1" applyNumberFormat="1" applyFont="1" applyFill="1" applyBorder="1"/>
    <xf numFmtId="49" fontId="10" fillId="0" borderId="37" xfId="1" applyNumberFormat="1" applyFont="1" applyFill="1" applyBorder="1"/>
    <xf numFmtId="164" fontId="24" fillId="0" borderId="27" xfId="1" applyNumberFormat="1" applyFont="1" applyFill="1" applyBorder="1"/>
    <xf numFmtId="165" fontId="0" fillId="0" borderId="0" xfId="0" applyNumberFormat="1"/>
    <xf numFmtId="6" fontId="22" fillId="0" borderId="27" xfId="3" applyNumberFormat="1" applyBorder="1"/>
    <xf numFmtId="165" fontId="0" fillId="0" borderId="0" xfId="2" applyNumberFormat="1" applyFont="1" applyAlignment="1">
      <alignment horizontal="left"/>
    </xf>
    <xf numFmtId="164" fontId="6" fillId="0" borderId="41" xfId="1" applyNumberFormat="1" applyFont="1" applyFill="1" applyBorder="1"/>
    <xf numFmtId="49" fontId="6" fillId="0" borderId="48" xfId="0" applyNumberFormat="1" applyFont="1" applyBorder="1" applyAlignment="1">
      <alignment horizontal="left"/>
    </xf>
    <xf numFmtId="0" fontId="0" fillId="0" borderId="48" xfId="0" applyBorder="1" applyAlignment="1">
      <alignment horizontal="left"/>
    </xf>
    <xf numFmtId="165" fontId="0" fillId="0" borderId="49" xfId="2" applyNumberFormat="1" applyFont="1" applyBorder="1"/>
    <xf numFmtId="0" fontId="0" fillId="0" borderId="48" xfId="0" applyBorder="1" applyAlignment="1">
      <alignment horizontal="left" wrapText="1"/>
    </xf>
    <xf numFmtId="49" fontId="6" fillId="0" borderId="48" xfId="0" applyNumberFormat="1" applyFont="1" applyBorder="1" applyAlignment="1">
      <alignment horizontal="left" wrapText="1"/>
    </xf>
    <xf numFmtId="6" fontId="6" fillId="0" borderId="48" xfId="0" applyNumberFormat="1" applyFont="1" applyBorder="1" applyAlignment="1">
      <alignment horizontal="left" wrapText="1"/>
    </xf>
    <xf numFmtId="6" fontId="0" fillId="0" borderId="48" xfId="0" applyNumberFormat="1" applyBorder="1" applyAlignment="1">
      <alignment horizontal="left" wrapText="1"/>
    </xf>
    <xf numFmtId="0" fontId="8" fillId="3" borderId="38" xfId="0" applyFont="1" applyFill="1" applyBorder="1"/>
    <xf numFmtId="0" fontId="8" fillId="3" borderId="38" xfId="0" applyFont="1" applyFill="1" applyBorder="1" applyAlignment="1">
      <alignment horizontal="left"/>
    </xf>
    <xf numFmtId="165" fontId="0" fillId="3" borderId="40" xfId="2" applyNumberFormat="1" applyFont="1" applyFill="1" applyBorder="1"/>
    <xf numFmtId="49" fontId="17" fillId="0" borderId="0" xfId="0" applyNumberFormat="1" applyFont="1" applyAlignment="1">
      <alignment horizontal="left"/>
    </xf>
    <xf numFmtId="0" fontId="8" fillId="3" borderId="17" xfId="0" applyFont="1" applyFill="1" applyBorder="1" applyAlignment="1">
      <alignment horizontal="left"/>
    </xf>
    <xf numFmtId="0" fontId="0" fillId="3" borderId="17" xfId="0" applyFill="1" applyBorder="1"/>
    <xf numFmtId="0" fontId="0" fillId="3" borderId="38" xfId="0" applyFill="1" applyBorder="1" applyAlignment="1">
      <alignment horizontal="left" wrapText="1"/>
    </xf>
    <xf numFmtId="0" fontId="8" fillId="3" borderId="17" xfId="0" applyFont="1" applyFill="1" applyBorder="1"/>
    <xf numFmtId="0" fontId="0" fillId="3" borderId="38" xfId="0" applyFill="1" applyBorder="1" applyAlignment="1">
      <alignment horizontal="left"/>
    </xf>
    <xf numFmtId="0" fontId="0" fillId="3" borderId="40" xfId="0" applyFill="1" applyBorder="1" applyAlignment="1">
      <alignment horizontal="left"/>
    </xf>
    <xf numFmtId="0" fontId="0" fillId="0" borderId="48" xfId="0" applyBorder="1"/>
    <xf numFmtId="0" fontId="12" fillId="0" borderId="0" xfId="0" applyFont="1"/>
    <xf numFmtId="0" fontId="0" fillId="0" borderId="49" xfId="0" applyBorder="1" applyAlignment="1">
      <alignment horizontal="left"/>
    </xf>
    <xf numFmtId="0" fontId="6" fillId="0" borderId="49" xfId="0" applyFont="1" applyBorder="1" applyAlignment="1">
      <alignment horizontal="left"/>
    </xf>
    <xf numFmtId="0" fontId="12" fillId="0" borderId="0" xfId="0" applyFont="1" applyAlignment="1">
      <alignment horizontal="left"/>
    </xf>
    <xf numFmtId="0" fontId="0" fillId="0" borderId="50" xfId="0" applyBorder="1"/>
    <xf numFmtId="0" fontId="6" fillId="3" borderId="40" xfId="0" applyFont="1" applyFill="1" applyBorder="1" applyAlignment="1">
      <alignment horizontal="left"/>
    </xf>
    <xf numFmtId="49" fontId="6" fillId="3" borderId="38" xfId="0" applyNumberFormat="1" applyFont="1" applyFill="1" applyBorder="1" applyAlignment="1">
      <alignment horizontal="left" wrapText="1"/>
    </xf>
    <xf numFmtId="164" fontId="0" fillId="0" borderId="47" xfId="0" applyNumberFormat="1" applyBorder="1"/>
    <xf numFmtId="164" fontId="0" fillId="0" borderId="50" xfId="1" applyNumberFormat="1" applyFont="1" applyBorder="1"/>
    <xf numFmtId="164" fontId="0" fillId="0" borderId="35" xfId="1" applyNumberFormat="1" applyFont="1" applyBorder="1"/>
    <xf numFmtId="0" fontId="8" fillId="0" borderId="18" xfId="0" applyFont="1" applyBorder="1" applyAlignment="1">
      <alignment horizontal="left"/>
    </xf>
    <xf numFmtId="0" fontId="6" fillId="0" borderId="35" xfId="0" applyFont="1" applyBorder="1" applyAlignment="1">
      <alignment horizontal="left"/>
    </xf>
    <xf numFmtId="165" fontId="0" fillId="0" borderId="35" xfId="2" applyNumberFormat="1" applyFont="1" applyFill="1" applyBorder="1"/>
    <xf numFmtId="0" fontId="8" fillId="0" borderId="50" xfId="0" applyFont="1" applyBorder="1" applyAlignment="1">
      <alignment horizontal="left"/>
    </xf>
    <xf numFmtId="49" fontId="10" fillId="0" borderId="27" xfId="1" applyNumberFormat="1" applyFont="1" applyFill="1" applyBorder="1"/>
    <xf numFmtId="164" fontId="8" fillId="0" borderId="34" xfId="1" applyNumberFormat="1" applyFont="1" applyFill="1" applyBorder="1"/>
    <xf numFmtId="10" fontId="6" fillId="0" borderId="48" xfId="0" applyNumberFormat="1" applyFont="1" applyBorder="1" applyAlignment="1">
      <alignment horizontal="left"/>
    </xf>
    <xf numFmtId="9" fontId="6" fillId="0" borderId="48" xfId="0" applyNumberFormat="1" applyFont="1" applyBorder="1" applyAlignment="1">
      <alignment horizontal="left" wrapText="1"/>
    </xf>
    <xf numFmtId="0" fontId="8" fillId="0" borderId="51" xfId="0" applyFont="1" applyBorder="1" applyAlignment="1">
      <alignment horizontal="centerContinuous"/>
    </xf>
    <xf numFmtId="0" fontId="8" fillId="0" borderId="52" xfId="0" applyFont="1" applyBorder="1" applyAlignment="1">
      <alignment horizontal="centerContinuous"/>
    </xf>
    <xf numFmtId="0" fontId="23" fillId="0" borderId="42" xfId="3" applyFont="1" applyBorder="1" applyAlignment="1">
      <alignment horizontal="center" wrapText="1"/>
    </xf>
    <xf numFmtId="0" fontId="0" fillId="0" borderId="0" xfId="0" applyAlignment="1">
      <alignment horizontal="center"/>
    </xf>
    <xf numFmtId="0" fontId="23" fillId="0" borderId="4" xfId="3" applyFont="1" applyBorder="1" applyAlignment="1">
      <alignment horizontal="center" wrapText="1"/>
    </xf>
    <xf numFmtId="6" fontId="22" fillId="0" borderId="20" xfId="3" applyNumberFormat="1" applyBorder="1"/>
    <xf numFmtId="6" fontId="22" fillId="0" borderId="22" xfId="3" applyNumberFormat="1" applyBorder="1"/>
    <xf numFmtId="166" fontId="5" fillId="0" borderId="28" xfId="4" applyNumberFormat="1" applyFont="1" applyFill="1" applyBorder="1"/>
    <xf numFmtId="6" fontId="22" fillId="0" borderId="2" xfId="3" applyNumberFormat="1" applyBorder="1"/>
    <xf numFmtId="166" fontId="5" fillId="0" borderId="37" xfId="4" applyNumberFormat="1" applyFont="1" applyFill="1" applyBorder="1"/>
    <xf numFmtId="166" fontId="5" fillId="0" borderId="27" xfId="4" applyNumberFormat="1" applyFont="1" applyFill="1" applyBorder="1"/>
    <xf numFmtId="6" fontId="22" fillId="0" borderId="19" xfId="3" applyNumberFormat="1" applyBorder="1"/>
    <xf numFmtId="166" fontId="5" fillId="0" borderId="29" xfId="4" applyNumberFormat="1" applyFont="1" applyFill="1" applyBorder="1"/>
    <xf numFmtId="49" fontId="0" fillId="0" borderId="0" xfId="0" applyNumberFormat="1" applyAlignment="1">
      <alignment horizontal="left" wrapText="1"/>
    </xf>
    <xf numFmtId="165" fontId="0" fillId="0" borderId="49" xfId="2" quotePrefix="1" applyNumberFormat="1" applyFont="1" applyBorder="1"/>
    <xf numFmtId="0" fontId="8" fillId="0" borderId="46" xfId="0" applyFont="1" applyBorder="1"/>
    <xf numFmtId="0" fontId="8" fillId="0" borderId="10" xfId="0" applyFont="1" applyBorder="1"/>
    <xf numFmtId="0" fontId="8" fillId="0" borderId="47" xfId="0" applyFont="1" applyBorder="1"/>
    <xf numFmtId="0" fontId="0" fillId="0" borderId="49" xfId="0" applyBorder="1"/>
    <xf numFmtId="0" fontId="6" fillId="0" borderId="50" xfId="0" applyFont="1" applyBorder="1"/>
    <xf numFmtId="0" fontId="0" fillId="0" borderId="35" xfId="0" applyBorder="1"/>
    <xf numFmtId="0" fontId="0" fillId="0" borderId="47" xfId="0" applyBorder="1"/>
    <xf numFmtId="0" fontId="6" fillId="0" borderId="48" xfId="0" applyFont="1" applyBorder="1"/>
    <xf numFmtId="0" fontId="10" fillId="0" borderId="54" xfId="0" applyFont="1" applyBorder="1"/>
    <xf numFmtId="166" fontId="22" fillId="0" borderId="28" xfId="4" applyNumberFormat="1" applyFont="1" applyFill="1" applyBorder="1"/>
    <xf numFmtId="166" fontId="22" fillId="0" borderId="29" xfId="4" applyNumberFormat="1" applyFont="1" applyFill="1" applyBorder="1"/>
    <xf numFmtId="0" fontId="0" fillId="4" borderId="0" xfId="0" applyFill="1"/>
    <xf numFmtId="0" fontId="23" fillId="4" borderId="4" xfId="3" applyFont="1" applyFill="1" applyBorder="1" applyAlignment="1">
      <alignment wrapText="1"/>
    </xf>
    <xf numFmtId="6" fontId="22" fillId="4" borderId="14" xfId="3" applyNumberFormat="1" applyFill="1" applyBorder="1"/>
    <xf numFmtId="6" fontId="22" fillId="4" borderId="15" xfId="3" applyNumberFormat="1" applyFill="1" applyBorder="1"/>
    <xf numFmtId="6" fontId="22" fillId="4" borderId="16" xfId="3" applyNumberFormat="1" applyFill="1" applyBorder="1"/>
    <xf numFmtId="0" fontId="8" fillId="2" borderId="51" xfId="0" applyFont="1" applyFill="1" applyBorder="1" applyAlignment="1">
      <alignment horizontal="centerContinuous"/>
    </xf>
    <xf numFmtId="0" fontId="8" fillId="2" borderId="53" xfId="0" applyFont="1" applyFill="1" applyBorder="1" applyAlignment="1">
      <alignment horizontal="centerContinuous"/>
    </xf>
    <xf numFmtId="0" fontId="8" fillId="2" borderId="52" xfId="0" applyFont="1" applyFill="1" applyBorder="1" applyAlignment="1">
      <alignment horizontal="centerContinuous"/>
    </xf>
    <xf numFmtId="49" fontId="0" fillId="0" borderId="0" xfId="0" applyNumberFormat="1" applyAlignment="1">
      <alignment vertical="center" wrapText="1"/>
    </xf>
    <xf numFmtId="0" fontId="8" fillId="0" borderId="48" xfId="0" applyFont="1" applyBorder="1"/>
    <xf numFmtId="166" fontId="6" fillId="0" borderId="48" xfId="0" applyNumberFormat="1" applyFont="1" applyBorder="1" applyAlignment="1">
      <alignment horizontal="center"/>
    </xf>
    <xf numFmtId="49" fontId="6" fillId="0" borderId="50" xfId="0" applyNumberFormat="1" applyFont="1" applyBorder="1" applyAlignment="1">
      <alignment horizontal="center" wrapText="1"/>
    </xf>
    <xf numFmtId="0" fontId="6" fillId="0" borderId="0" xfId="0" applyFont="1" applyAlignment="1">
      <alignment horizontal="left"/>
    </xf>
    <xf numFmtId="164" fontId="0" fillId="0" borderId="0" xfId="1" applyNumberFormat="1" applyFont="1"/>
    <xf numFmtId="165" fontId="11" fillId="0" borderId="0" xfId="2" applyNumberFormat="1" applyFont="1" applyFill="1" applyBorder="1"/>
    <xf numFmtId="0" fontId="6" fillId="0" borderId="43" xfId="0" applyFont="1" applyBorder="1" applyAlignment="1">
      <alignment horizontal="left"/>
    </xf>
    <xf numFmtId="164" fontId="8" fillId="0" borderId="20" xfId="1" applyNumberFormat="1" applyFont="1" applyFill="1" applyBorder="1"/>
    <xf numFmtId="0" fontId="6" fillId="0" borderId="43" xfId="0" applyFont="1" applyBorder="1"/>
    <xf numFmtId="164" fontId="0" fillId="0" borderId="20" xfId="1" applyNumberFormat="1" applyFont="1" applyBorder="1"/>
    <xf numFmtId="164" fontId="0" fillId="0" borderId="22" xfId="1" applyNumberFormat="1" applyFont="1" applyBorder="1"/>
    <xf numFmtId="164" fontId="6" fillId="0" borderId="19" xfId="0" applyNumberFormat="1" applyFont="1" applyBorder="1"/>
    <xf numFmtId="164" fontId="10" fillId="0" borderId="27" xfId="1" applyNumberFormat="1" applyFont="1" applyBorder="1"/>
    <xf numFmtId="164" fontId="10" fillId="0" borderId="28" xfId="1" applyNumberFormat="1" applyFont="1" applyBorder="1"/>
    <xf numFmtId="164" fontId="10" fillId="0" borderId="29" xfId="0" applyNumberFormat="1" applyFont="1" applyBorder="1"/>
    <xf numFmtId="0" fontId="8" fillId="0" borderId="42" xfId="0" applyFont="1" applyBorder="1" applyAlignment="1">
      <alignment horizontal="right"/>
    </xf>
    <xf numFmtId="0" fontId="6" fillId="0" borderId="16" xfId="0" applyFont="1" applyBorder="1" applyAlignment="1">
      <alignment wrapText="1"/>
    </xf>
    <xf numFmtId="164" fontId="6" fillId="0" borderId="22" xfId="1" applyNumberFormat="1" applyFont="1" applyFill="1" applyBorder="1" applyAlignment="1">
      <alignment wrapText="1"/>
    </xf>
    <xf numFmtId="166" fontId="6" fillId="0" borderId="48" xfId="4" applyNumberFormat="1" applyFont="1" applyBorder="1" applyAlignment="1">
      <alignment horizontal="center" wrapText="1"/>
    </xf>
    <xf numFmtId="9" fontId="6" fillId="0" borderId="48" xfId="0" applyNumberFormat="1" applyFont="1" applyBorder="1" applyAlignment="1">
      <alignment horizontal="center" wrapText="1"/>
    </xf>
    <xf numFmtId="164" fontId="8" fillId="3" borderId="4" xfId="1" applyNumberFormat="1" applyFont="1" applyFill="1" applyBorder="1" applyAlignment="1">
      <alignment horizontal="center" vertical="center" wrapText="1"/>
    </xf>
    <xf numFmtId="0" fontId="8" fillId="0" borderId="4" xfId="0" applyFont="1" applyBorder="1"/>
    <xf numFmtId="165" fontId="0" fillId="0" borderId="38" xfId="0" applyNumberFormat="1" applyBorder="1"/>
    <xf numFmtId="0" fontId="0" fillId="0" borderId="40" xfId="0" applyBorder="1"/>
    <xf numFmtId="0" fontId="8" fillId="0" borderId="48" xfId="0" applyFont="1" applyBorder="1" applyAlignment="1">
      <alignment horizontal="left"/>
    </xf>
    <xf numFmtId="165" fontId="0" fillId="0" borderId="49" xfId="2" applyNumberFormat="1" applyFont="1" applyFill="1" applyBorder="1"/>
    <xf numFmtId="0" fontId="23" fillId="2" borderId="4" xfId="3" applyFont="1" applyFill="1" applyBorder="1" applyAlignment="1">
      <alignment horizontal="center" wrapText="1"/>
    </xf>
    <xf numFmtId="166" fontId="4" fillId="0" borderId="28" xfId="4" applyNumberFormat="1" applyFont="1" applyFill="1" applyBorder="1"/>
    <xf numFmtId="166" fontId="4" fillId="0" borderId="29" xfId="4" applyNumberFormat="1" applyFont="1" applyFill="1" applyBorder="1"/>
    <xf numFmtId="6" fontId="22" fillId="0" borderId="39" xfId="3" applyNumberFormat="1" applyBorder="1"/>
    <xf numFmtId="6" fontId="22" fillId="0" borderId="21" xfId="3" applyNumberFormat="1" applyBorder="1"/>
    <xf numFmtId="5" fontId="6" fillId="0" borderId="20" xfId="5" applyNumberFormat="1" applyFont="1" applyBorder="1" applyAlignment="1">
      <alignment horizontal="center" vertical="center"/>
    </xf>
    <xf numFmtId="5" fontId="6" fillId="0" borderId="22" xfId="5" applyNumberFormat="1" applyFont="1" applyBorder="1" applyAlignment="1">
      <alignment horizontal="center" vertical="center"/>
    </xf>
    <xf numFmtId="5" fontId="6" fillId="0" borderId="19" xfId="5" applyNumberFormat="1" applyFont="1" applyBorder="1" applyAlignment="1">
      <alignment horizontal="center" vertical="center"/>
    </xf>
    <xf numFmtId="6" fontId="22" fillId="0" borderId="23" xfId="3" applyNumberFormat="1" applyBorder="1"/>
    <xf numFmtId="0" fontId="8" fillId="0" borderId="0" xfId="0" applyFont="1" applyAlignment="1">
      <alignment horizontal="left" vertical="top"/>
    </xf>
    <xf numFmtId="168" fontId="0" fillId="0" borderId="0" xfId="0" applyNumberFormat="1"/>
    <xf numFmtId="6" fontId="22" fillId="0" borderId="30" xfId="3" applyNumberFormat="1" applyBorder="1"/>
    <xf numFmtId="6" fontId="22" fillId="0" borderId="55" xfId="3" applyNumberFormat="1" applyBorder="1"/>
    <xf numFmtId="6" fontId="22" fillId="0" borderId="56" xfId="3" applyNumberFormat="1" applyBorder="1"/>
    <xf numFmtId="0" fontId="6" fillId="0" borderId="43" xfId="0" applyFont="1" applyBorder="1" applyAlignment="1">
      <alignment horizontal="left" wrapText="1"/>
    </xf>
    <xf numFmtId="165" fontId="8" fillId="0" borderId="0" xfId="0" applyNumberFormat="1" applyFont="1"/>
    <xf numFmtId="164" fontId="0" fillId="0" borderId="46" xfId="0" applyNumberFormat="1" applyBorder="1"/>
    <xf numFmtId="165" fontId="22" fillId="0" borderId="27" xfId="2" applyNumberFormat="1" applyFont="1" applyFill="1" applyBorder="1"/>
    <xf numFmtId="165" fontId="4" fillId="0" borderId="28" xfId="2" applyNumberFormat="1" applyFont="1" applyFill="1" applyBorder="1"/>
    <xf numFmtId="165" fontId="4" fillId="0" borderId="29" xfId="2" applyNumberFormat="1" applyFont="1" applyFill="1" applyBorder="1"/>
    <xf numFmtId="0" fontId="25" fillId="0" borderId="0" xfId="8" applyFont="1" applyAlignment="1">
      <alignment horizontal="left" vertical="top" wrapText="1"/>
    </xf>
    <xf numFmtId="0" fontId="8" fillId="0" borderId="0" xfId="8" applyFont="1" applyAlignment="1">
      <alignment horizontal="left" vertical="top"/>
    </xf>
    <xf numFmtId="49" fontId="8" fillId="2" borderId="4" xfId="8" applyNumberFormat="1" applyFont="1" applyFill="1" applyBorder="1" applyAlignment="1">
      <alignment vertical="center" wrapText="1"/>
    </xf>
    <xf numFmtId="0" fontId="26" fillId="0" borderId="0" xfId="8" applyFont="1"/>
    <xf numFmtId="49" fontId="6" fillId="0" borderId="0" xfId="8" applyNumberFormat="1" applyAlignment="1">
      <alignment vertical="top" wrapText="1"/>
    </xf>
    <xf numFmtId="0" fontId="8" fillId="2" borderId="4" xfId="8" applyFont="1" applyFill="1" applyBorder="1" applyAlignment="1">
      <alignment horizontal="left" vertical="center"/>
    </xf>
    <xf numFmtId="49" fontId="8" fillId="2" borderId="4" xfId="8" applyNumberFormat="1" applyFont="1" applyFill="1" applyBorder="1" applyAlignment="1">
      <alignment horizontal="center" vertical="center" wrapText="1"/>
    </xf>
    <xf numFmtId="0" fontId="8" fillId="0" borderId="4" xfId="8" quotePrefix="1" applyFont="1" applyBorder="1"/>
    <xf numFmtId="0" fontId="6" fillId="0" borderId="0" xfId="8"/>
    <xf numFmtId="0" fontId="6" fillId="0" borderId="18" xfId="8" applyBorder="1"/>
    <xf numFmtId="6" fontId="6" fillId="0" borderId="0" xfId="8" applyNumberFormat="1"/>
    <xf numFmtId="166" fontId="6" fillId="0" borderId="0" xfId="4" applyNumberFormat="1" applyFont="1"/>
    <xf numFmtId="0" fontId="8" fillId="0" borderId="0" xfId="8" applyFont="1" applyAlignment="1">
      <alignment horizontal="left"/>
    </xf>
    <xf numFmtId="49" fontId="6" fillId="0" borderId="0" xfId="8" applyNumberFormat="1" applyAlignment="1">
      <alignment horizontal="right"/>
    </xf>
    <xf numFmtId="0" fontId="8" fillId="0" borderId="0" xfId="8" applyFont="1"/>
    <xf numFmtId="9" fontId="6" fillId="0" borderId="0" xfId="8" applyNumberFormat="1"/>
    <xf numFmtId="49" fontId="6" fillId="0" borderId="0" xfId="8" applyNumberFormat="1" applyAlignment="1">
      <alignment horizontal="left"/>
    </xf>
    <xf numFmtId="0" fontId="6" fillId="0" borderId="48" xfId="8" applyBorder="1" applyAlignment="1">
      <alignment horizontal="left"/>
    </xf>
    <xf numFmtId="165" fontId="6" fillId="0" borderId="49" xfId="2" applyNumberFormat="1" applyFont="1" applyBorder="1"/>
    <xf numFmtId="0" fontId="6" fillId="0" borderId="48" xfId="8" applyBorder="1" applyAlignment="1">
      <alignment horizontal="left" wrapText="1"/>
    </xf>
    <xf numFmtId="49" fontId="6" fillId="0" borderId="48" xfId="8" applyNumberFormat="1" applyBorder="1" applyAlignment="1">
      <alignment horizontal="left" wrapText="1"/>
    </xf>
    <xf numFmtId="6" fontId="6" fillId="0" borderId="48" xfId="8" applyNumberFormat="1" applyBorder="1" applyAlignment="1">
      <alignment horizontal="left" wrapText="1"/>
    </xf>
    <xf numFmtId="0" fontId="8" fillId="3" borderId="38" xfId="8" applyFont="1" applyFill="1" applyBorder="1"/>
    <xf numFmtId="0" fontId="8" fillId="3" borderId="38" xfId="8" applyFont="1" applyFill="1" applyBorder="1" applyAlignment="1">
      <alignment horizontal="left"/>
    </xf>
    <xf numFmtId="165" fontId="6" fillId="3" borderId="40" xfId="2" applyNumberFormat="1" applyFont="1" applyFill="1" applyBorder="1"/>
    <xf numFmtId="0" fontId="8" fillId="3" borderId="17" xfId="8" applyFont="1" applyFill="1" applyBorder="1" applyAlignment="1">
      <alignment horizontal="left"/>
    </xf>
    <xf numFmtId="0" fontId="6" fillId="3" borderId="17" xfId="8" applyFill="1" applyBorder="1"/>
    <xf numFmtId="0" fontId="6" fillId="3" borderId="38" xfId="8" applyFill="1" applyBorder="1" applyAlignment="1">
      <alignment horizontal="left" wrapText="1"/>
    </xf>
    <xf numFmtId="0" fontId="8" fillId="3" borderId="17" xfId="8" applyFont="1" applyFill="1" applyBorder="1"/>
    <xf numFmtId="0" fontId="6" fillId="3" borderId="38" xfId="8" applyFill="1" applyBorder="1" applyAlignment="1">
      <alignment horizontal="left"/>
    </xf>
    <xf numFmtId="0" fontId="6" fillId="3" borderId="40" xfId="8" applyFill="1" applyBorder="1" applyAlignment="1">
      <alignment horizontal="left"/>
    </xf>
    <xf numFmtId="0" fontId="6" fillId="0" borderId="48" xfId="8" applyBorder="1"/>
    <xf numFmtId="0" fontId="12" fillId="0" borderId="0" xfId="8" applyFont="1"/>
    <xf numFmtId="0" fontId="6" fillId="0" borderId="49" xfId="8" applyBorder="1" applyAlignment="1">
      <alignment horizontal="left"/>
    </xf>
    <xf numFmtId="0" fontId="12" fillId="0" borderId="0" xfId="8" applyFont="1" applyAlignment="1">
      <alignment horizontal="left"/>
    </xf>
    <xf numFmtId="0" fontId="6" fillId="0" borderId="50" xfId="8" applyBorder="1"/>
    <xf numFmtId="0" fontId="6" fillId="0" borderId="35" xfId="8" applyBorder="1" applyAlignment="1">
      <alignment horizontal="left"/>
    </xf>
    <xf numFmtId="49" fontId="6" fillId="3" borderId="38" xfId="8" applyNumberFormat="1" applyFill="1" applyBorder="1" applyAlignment="1">
      <alignment horizontal="left" wrapText="1"/>
    </xf>
    <xf numFmtId="0" fontId="8" fillId="0" borderId="18" xfId="8" applyFont="1" applyBorder="1" applyAlignment="1">
      <alignment horizontal="left"/>
    </xf>
    <xf numFmtId="0" fontId="8" fillId="0" borderId="50" xfId="8" applyFont="1" applyBorder="1" applyAlignment="1">
      <alignment horizontal="left"/>
    </xf>
    <xf numFmtId="9" fontId="6" fillId="0" borderId="48" xfId="8" applyNumberFormat="1" applyBorder="1" applyAlignment="1">
      <alignment horizontal="left" wrapText="1"/>
    </xf>
    <xf numFmtId="165" fontId="6" fillId="0" borderId="49" xfId="2" quotePrefix="1" applyNumberFormat="1" applyFont="1" applyBorder="1"/>
    <xf numFmtId="0" fontId="6" fillId="0" borderId="49" xfId="8" applyBorder="1"/>
    <xf numFmtId="0" fontId="6" fillId="0" borderId="35" xfId="8" applyBorder="1"/>
    <xf numFmtId="0" fontId="6" fillId="0" borderId="49" xfId="8" applyBorder="1" applyAlignment="1">
      <alignment horizontal="left" vertical="center"/>
    </xf>
    <xf numFmtId="165" fontId="6" fillId="0" borderId="4" xfId="2" applyNumberFormat="1" applyFont="1" applyBorder="1"/>
    <xf numFmtId="0" fontId="8" fillId="0" borderId="48" xfId="8" applyFont="1" applyBorder="1"/>
    <xf numFmtId="49" fontId="6" fillId="0" borderId="48" xfId="8" applyNumberFormat="1" applyBorder="1" applyAlignment="1">
      <alignment horizontal="center" wrapText="1"/>
    </xf>
    <xf numFmtId="166" fontId="6" fillId="0" borderId="48" xfId="8" applyNumberFormat="1" applyBorder="1" applyAlignment="1">
      <alignment horizontal="center"/>
    </xf>
    <xf numFmtId="0" fontId="6" fillId="0" borderId="35" xfId="8" applyBorder="1" applyAlignment="1">
      <alignment horizontal="left" vertical="center"/>
    </xf>
    <xf numFmtId="0" fontId="6" fillId="0" borderId="43" xfId="8" applyBorder="1"/>
    <xf numFmtId="9" fontId="6" fillId="0" borderId="49" xfId="8" applyNumberFormat="1" applyBorder="1" applyAlignment="1">
      <alignment horizontal="left" wrapText="1"/>
    </xf>
    <xf numFmtId="0" fontId="0" fillId="0" borderId="49" xfId="0" applyBorder="1" applyAlignment="1">
      <alignment horizontal="left" wrapText="1"/>
    </xf>
    <xf numFmtId="0" fontId="6" fillId="0" borderId="49" xfId="8" applyBorder="1" applyAlignment="1">
      <alignment horizontal="left" wrapText="1"/>
    </xf>
    <xf numFmtId="0" fontId="6" fillId="0" borderId="4" xfId="8" applyBorder="1"/>
    <xf numFmtId="165" fontId="0" fillId="0" borderId="4" xfId="2" applyNumberFormat="1" applyFont="1" applyBorder="1"/>
    <xf numFmtId="0" fontId="12" fillId="0" borderId="0" xfId="0" applyFont="1" applyAlignment="1">
      <alignment vertical="center"/>
    </xf>
    <xf numFmtId="5" fontId="6" fillId="0" borderId="14" xfId="5" applyNumberFormat="1" applyFont="1" applyBorder="1" applyAlignment="1">
      <alignment horizontal="center" vertical="center"/>
    </xf>
    <xf numFmtId="5" fontId="6" fillId="0" borderId="15" xfId="5" applyNumberFormat="1" applyFont="1" applyBorder="1" applyAlignment="1">
      <alignment horizontal="center" vertical="center"/>
    </xf>
    <xf numFmtId="5" fontId="6" fillId="0" borderId="16" xfId="5" applyNumberFormat="1" applyFont="1" applyBorder="1" applyAlignment="1">
      <alignment horizontal="center" vertical="center"/>
    </xf>
    <xf numFmtId="0" fontId="22" fillId="0" borderId="14" xfId="3" applyBorder="1" applyAlignment="1">
      <alignment horizontal="center" vertical="center"/>
    </xf>
    <xf numFmtId="0" fontId="22" fillId="0" borderId="15" xfId="3" applyBorder="1" applyAlignment="1">
      <alignment horizontal="center" vertical="center"/>
    </xf>
    <xf numFmtId="0" fontId="22" fillId="0" borderId="16" xfId="3" applyBorder="1" applyAlignment="1">
      <alignment horizontal="center" vertical="center"/>
    </xf>
    <xf numFmtId="0" fontId="17" fillId="0" borderId="0" xfId="0" applyFont="1"/>
    <xf numFmtId="165" fontId="17" fillId="0" borderId="0" xfId="2" applyNumberFormat="1" applyFont="1"/>
    <xf numFmtId="0" fontId="10" fillId="0" borderId="59" xfId="0" applyFont="1" applyBorder="1"/>
    <xf numFmtId="164" fontId="6" fillId="0" borderId="58" xfId="1" applyNumberFormat="1" applyFont="1" applyFill="1" applyBorder="1"/>
    <xf numFmtId="6" fontId="22" fillId="0" borderId="14" xfId="3" applyNumberFormat="1" applyBorder="1"/>
    <xf numFmtId="6" fontId="22" fillId="0" borderId="15" xfId="3" applyNumberFormat="1" applyBorder="1"/>
    <xf numFmtId="6" fontId="22" fillId="0" borderId="16" xfId="3" applyNumberFormat="1" applyBorder="1"/>
    <xf numFmtId="0" fontId="25" fillId="0" borderId="0" xfId="0" applyFont="1" applyAlignment="1">
      <alignment vertical="center"/>
    </xf>
    <xf numFmtId="0" fontId="17" fillId="0" borderId="0" xfId="0" applyFont="1" applyAlignment="1">
      <alignment horizontal="center"/>
    </xf>
    <xf numFmtId="164" fontId="17" fillId="0" borderId="0" xfId="0" applyNumberFormat="1" applyFont="1" applyAlignment="1">
      <alignment horizontal="center"/>
    </xf>
    <xf numFmtId="0" fontId="0" fillId="0" borderId="20" xfId="0" applyBorder="1" applyAlignment="1">
      <alignment horizontal="center"/>
    </xf>
    <xf numFmtId="0" fontId="0" fillId="0" borderId="22" xfId="0" applyBorder="1" applyAlignment="1">
      <alignment horizontal="center"/>
    </xf>
    <xf numFmtId="0" fontId="17" fillId="0" borderId="22" xfId="0" applyFont="1" applyBorder="1" applyAlignment="1">
      <alignment horizontal="center"/>
    </xf>
    <xf numFmtId="0" fontId="17" fillId="0" borderId="28" xfId="0" applyFont="1" applyBorder="1" applyAlignment="1">
      <alignment horizontal="center"/>
    </xf>
    <xf numFmtId="0" fontId="17" fillId="0" borderId="19" xfId="0" applyFont="1" applyBorder="1" applyAlignment="1">
      <alignment horizontal="center"/>
    </xf>
    <xf numFmtId="0" fontId="17" fillId="0" borderId="29" xfId="0" applyFont="1" applyBorder="1" applyAlignment="1">
      <alignment horizontal="center"/>
    </xf>
    <xf numFmtId="0" fontId="17" fillId="0" borderId="20" xfId="0" applyFont="1" applyBorder="1" applyAlignment="1">
      <alignment horizontal="center"/>
    </xf>
    <xf numFmtId="0" fontId="17" fillId="0" borderId="27" xfId="0" applyFont="1" applyBorder="1" applyAlignment="1">
      <alignment horizontal="center"/>
    </xf>
    <xf numFmtId="165" fontId="17" fillId="0" borderId="19" xfId="0" applyNumberFormat="1" applyFont="1" applyBorder="1" applyAlignment="1">
      <alignment horizontal="center"/>
    </xf>
    <xf numFmtId="0" fontId="25" fillId="0" borderId="0" xfId="0" applyFont="1" applyAlignment="1">
      <alignment horizontal="left" vertical="center"/>
    </xf>
    <xf numFmtId="0" fontId="29" fillId="2" borderId="4" xfId="3" applyFont="1" applyFill="1" applyBorder="1" applyAlignment="1">
      <alignment wrapText="1"/>
    </xf>
    <xf numFmtId="0" fontId="17" fillId="0" borderId="24" xfId="0" applyFont="1" applyBorder="1" applyAlignment="1">
      <alignment horizontal="center"/>
    </xf>
    <xf numFmtId="0" fontId="17" fillId="0" borderId="32" xfId="0" applyFont="1" applyBorder="1" applyAlignment="1">
      <alignment horizontal="center"/>
    </xf>
    <xf numFmtId="164" fontId="6" fillId="0" borderId="24" xfId="1" applyNumberFormat="1" applyFont="1" applyFill="1" applyBorder="1" applyAlignment="1">
      <alignment horizontal="center"/>
    </xf>
    <xf numFmtId="49" fontId="10" fillId="0" borderId="32" xfId="1" applyNumberFormat="1" applyFont="1" applyFill="1" applyBorder="1"/>
    <xf numFmtId="0" fontId="6" fillId="0" borderId="0" xfId="0" quotePrefix="1" applyFont="1"/>
    <xf numFmtId="164" fontId="8" fillId="0" borderId="4" xfId="1" applyNumberFormat="1" applyFont="1" applyFill="1" applyBorder="1"/>
    <xf numFmtId="0" fontId="17" fillId="0" borderId="41" xfId="0" applyFont="1" applyBorder="1" applyAlignment="1">
      <alignment horizontal="center"/>
    </xf>
    <xf numFmtId="0" fontId="17" fillId="0" borderId="37" xfId="0" applyFont="1" applyBorder="1" applyAlignment="1">
      <alignment horizontal="center"/>
    </xf>
    <xf numFmtId="0" fontId="6" fillId="0" borderId="57" xfId="0" applyFont="1" applyBorder="1"/>
    <xf numFmtId="164" fontId="6" fillId="0" borderId="58" xfId="1" applyNumberFormat="1" applyFont="1" applyFill="1" applyBorder="1" applyAlignment="1">
      <alignment horizontal="center"/>
    </xf>
    <xf numFmtId="0" fontId="17" fillId="0" borderId="58" xfId="0" applyFont="1" applyBorder="1" applyAlignment="1">
      <alignment horizontal="center"/>
    </xf>
    <xf numFmtId="0" fontId="17" fillId="0" borderId="59" xfId="0" applyFont="1" applyBorder="1" applyAlignment="1">
      <alignment horizontal="center"/>
    </xf>
    <xf numFmtId="0" fontId="17" fillId="0" borderId="0" xfId="0" applyFont="1" applyAlignment="1">
      <alignment horizontal="right"/>
    </xf>
    <xf numFmtId="49" fontId="6" fillId="0" borderId="48" xfId="8" applyNumberFormat="1" applyBorder="1" applyAlignment="1">
      <alignment vertical="top" wrapText="1"/>
    </xf>
    <xf numFmtId="49" fontId="6" fillId="0" borderId="46" xfId="8" applyNumberFormat="1" applyBorder="1" applyAlignment="1">
      <alignment vertical="top" wrapText="1"/>
    </xf>
    <xf numFmtId="49" fontId="6" fillId="0" borderId="47" xfId="8" applyNumberFormat="1" applyBorder="1" applyAlignment="1">
      <alignment vertical="top" wrapText="1"/>
    </xf>
    <xf numFmtId="0" fontId="31" fillId="0" borderId="0" xfId="0" applyFont="1" applyAlignment="1">
      <alignment horizontal="left" vertical="center"/>
    </xf>
    <xf numFmtId="0" fontId="32" fillId="3" borderId="4" xfId="0" applyFont="1" applyFill="1" applyBorder="1" applyAlignment="1">
      <alignment horizontal="center" vertical="center"/>
    </xf>
    <xf numFmtId="0" fontId="32"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left" vertical="center"/>
    </xf>
    <xf numFmtId="0" fontId="31" fillId="0" borderId="0" xfId="0" applyFont="1" applyAlignment="1">
      <alignment horizontal="left"/>
    </xf>
    <xf numFmtId="0" fontId="31" fillId="3" borderId="33" xfId="0" applyFont="1" applyFill="1" applyBorder="1" applyAlignment="1">
      <alignment horizontal="left" vertical="center"/>
    </xf>
    <xf numFmtId="1" fontId="33" fillId="3" borderId="6" xfId="0" applyNumberFormat="1" applyFont="1" applyFill="1" applyBorder="1" applyAlignment="1">
      <alignment horizontal="center" vertical="center" wrapText="1"/>
    </xf>
    <xf numFmtId="0" fontId="31" fillId="3" borderId="6" xfId="0" applyFont="1" applyFill="1" applyBorder="1" applyAlignment="1">
      <alignment horizontal="left" vertical="center" wrapText="1"/>
    </xf>
    <xf numFmtId="165" fontId="31" fillId="3" borderId="34" xfId="2" applyNumberFormat="1" applyFont="1" applyFill="1" applyBorder="1" applyAlignment="1">
      <alignment horizontal="center" vertical="center" wrapText="1"/>
    </xf>
    <xf numFmtId="0" fontId="33" fillId="0" borderId="0" xfId="0" applyFont="1" applyAlignment="1">
      <alignment horizontal="center" vertical="center" wrapText="1"/>
    </xf>
    <xf numFmtId="165" fontId="31" fillId="3" borderId="4" xfId="2" applyNumberFormat="1" applyFont="1" applyFill="1" applyBorder="1" applyAlignment="1">
      <alignment horizontal="center" vertical="center" wrapText="1"/>
    </xf>
    <xf numFmtId="0" fontId="31" fillId="0" borderId="0" xfId="0" applyFont="1"/>
    <xf numFmtId="0" fontId="32" fillId="0" borderId="0" xfId="0" applyFont="1" applyAlignment="1">
      <alignment horizontal="center"/>
    </xf>
    <xf numFmtId="1" fontId="33" fillId="0" borderId="0" xfId="0" applyNumberFormat="1" applyFont="1" applyAlignment="1">
      <alignment horizontal="center" vertical="center" wrapText="1"/>
    </xf>
    <xf numFmtId="0" fontId="31" fillId="0" borderId="0" xfId="0" applyFont="1" applyAlignment="1">
      <alignment horizontal="left" vertical="center" wrapText="1"/>
    </xf>
    <xf numFmtId="165" fontId="31" fillId="0" borderId="0" xfId="2" applyNumberFormat="1" applyFont="1" applyAlignment="1">
      <alignment horizontal="center" vertical="center" wrapText="1"/>
    </xf>
    <xf numFmtId="0" fontId="31" fillId="3" borderId="20" xfId="0" applyFont="1" applyFill="1" applyBorder="1" applyAlignment="1">
      <alignment horizontal="left" vertical="center"/>
    </xf>
    <xf numFmtId="0" fontId="31" fillId="3" borderId="13" xfId="0" applyFont="1" applyFill="1" applyBorder="1" applyAlignment="1">
      <alignment horizontal="center" vertical="center"/>
    </xf>
    <xf numFmtId="0" fontId="31" fillId="3" borderId="13" xfId="0" applyFont="1" applyFill="1" applyBorder="1" applyAlignment="1">
      <alignment horizontal="left" vertical="center" wrapText="1"/>
    </xf>
    <xf numFmtId="165" fontId="31" fillId="3" borderId="27" xfId="2" applyNumberFormat="1" applyFont="1" applyFill="1" applyBorder="1" applyAlignment="1">
      <alignment horizontal="center" vertical="center" wrapText="1"/>
    </xf>
    <xf numFmtId="165" fontId="31" fillId="3" borderId="44" xfId="2" applyNumberFormat="1" applyFont="1" applyFill="1" applyBorder="1" applyAlignment="1">
      <alignment horizontal="center" vertical="center" wrapText="1"/>
    </xf>
    <xf numFmtId="0" fontId="31" fillId="3" borderId="19" xfId="0" applyFont="1" applyFill="1" applyBorder="1" applyAlignment="1">
      <alignment horizontal="left" vertical="center"/>
    </xf>
    <xf numFmtId="0" fontId="31" fillId="3" borderId="12" xfId="0" applyFont="1" applyFill="1" applyBorder="1" applyAlignment="1">
      <alignment horizontal="center" vertical="center"/>
    </xf>
    <xf numFmtId="0" fontId="31" fillId="3" borderId="12" xfId="0" applyFont="1" applyFill="1" applyBorder="1" applyAlignment="1">
      <alignment horizontal="left" vertical="center" wrapText="1"/>
    </xf>
    <xf numFmtId="165" fontId="31" fillId="3" borderId="29" xfId="2" applyNumberFormat="1" applyFont="1" applyFill="1" applyBorder="1" applyAlignment="1">
      <alignment horizontal="center" vertical="center" wrapText="1"/>
    </xf>
    <xf numFmtId="165" fontId="31" fillId="3" borderId="42" xfId="2" applyNumberFormat="1" applyFont="1" applyFill="1" applyBorder="1" applyAlignment="1">
      <alignment horizontal="center" vertical="center" wrapText="1"/>
    </xf>
    <xf numFmtId="0" fontId="32" fillId="0" borderId="0" xfId="0" applyFont="1" applyAlignment="1">
      <alignment horizontal="left"/>
    </xf>
    <xf numFmtId="165" fontId="31" fillId="0" borderId="0" xfId="2" applyNumberFormat="1" applyFont="1" applyBorder="1" applyAlignment="1">
      <alignment horizontal="center" vertical="center" wrapText="1"/>
    </xf>
    <xf numFmtId="0" fontId="31" fillId="0" borderId="20" xfId="0" applyFont="1" applyBorder="1" applyAlignment="1">
      <alignment horizontal="left" vertical="center"/>
    </xf>
    <xf numFmtId="0" fontId="31" fillId="0" borderId="13" xfId="0" applyFont="1" applyBorder="1" applyAlignment="1">
      <alignment horizontal="center" vertical="center"/>
    </xf>
    <xf numFmtId="0" fontId="31" fillId="0" borderId="13" xfId="0" applyFont="1" applyBorder="1" applyAlignment="1">
      <alignment horizontal="left" vertical="center" wrapText="1"/>
    </xf>
    <xf numFmtId="165" fontId="31" fillId="0" borderId="27" xfId="2" applyNumberFormat="1" applyFont="1" applyBorder="1" applyAlignment="1">
      <alignment horizontal="center" vertical="center" wrapText="1"/>
    </xf>
    <xf numFmtId="165" fontId="31" fillId="0" borderId="44" xfId="2" applyNumberFormat="1" applyFont="1" applyBorder="1" applyAlignment="1">
      <alignment horizontal="center" vertical="center" wrapText="1"/>
    </xf>
    <xf numFmtId="0" fontId="31" fillId="0" borderId="22" xfId="0" applyFont="1" applyBorder="1" applyAlignment="1">
      <alignment horizontal="left" vertical="center"/>
    </xf>
    <xf numFmtId="0" fontId="31" fillId="0" borderId="1" xfId="0" applyFont="1" applyBorder="1" applyAlignment="1">
      <alignment horizontal="center" vertical="center"/>
    </xf>
    <xf numFmtId="0" fontId="31" fillId="0" borderId="1" xfId="0" applyFont="1" applyBorder="1" applyAlignment="1">
      <alignment horizontal="left" vertical="center" wrapText="1"/>
    </xf>
    <xf numFmtId="165" fontId="31" fillId="0" borderId="28" xfId="2" applyNumberFormat="1" applyFont="1" applyBorder="1" applyAlignment="1">
      <alignment horizontal="center" vertical="center" wrapText="1"/>
    </xf>
    <xf numFmtId="165" fontId="31" fillId="0" borderId="43" xfId="2" applyNumberFormat="1" applyFont="1" applyBorder="1" applyAlignment="1">
      <alignment horizontal="center" vertical="center" wrapText="1"/>
    </xf>
    <xf numFmtId="0" fontId="33" fillId="0" borderId="0" xfId="0" applyFont="1" applyAlignment="1">
      <alignment horizontal="left" vertical="center" wrapText="1"/>
    </xf>
    <xf numFmtId="165" fontId="31" fillId="0" borderId="43" xfId="2" applyNumberFormat="1" applyFont="1" applyBorder="1" applyAlignment="1">
      <alignment horizontal="left" vertical="center" wrapText="1"/>
    </xf>
    <xf numFmtId="0" fontId="31" fillId="0" borderId="19" xfId="0" applyFont="1" applyBorder="1"/>
    <xf numFmtId="0" fontId="31" fillId="0" borderId="12" xfId="0" applyFont="1" applyBorder="1"/>
    <xf numFmtId="0" fontId="31" fillId="0" borderId="12" xfId="0" applyFont="1" applyBorder="1" applyAlignment="1">
      <alignment wrapText="1"/>
    </xf>
    <xf numFmtId="165" fontId="31" fillId="0" borderId="29" xfId="2" applyNumberFormat="1" applyFont="1" applyBorder="1" applyAlignment="1">
      <alignment horizontal="center" vertical="center" wrapText="1"/>
    </xf>
    <xf numFmtId="165" fontId="31" fillId="0" borderId="42" xfId="2" applyNumberFormat="1" applyFont="1" applyBorder="1" applyAlignment="1">
      <alignment horizontal="center" vertical="center" wrapText="1"/>
    </xf>
    <xf numFmtId="0" fontId="1" fillId="0" borderId="0" xfId="0" applyFont="1"/>
    <xf numFmtId="0" fontId="32" fillId="0" borderId="0" xfId="0" applyFont="1" applyAlignment="1">
      <alignment horizontal="left" vertical="center" wrapText="1"/>
    </xf>
    <xf numFmtId="165" fontId="32" fillId="0" borderId="11" xfId="2" applyNumberFormat="1" applyFont="1" applyBorder="1" applyAlignment="1">
      <alignment horizontal="center" vertical="center" wrapText="1"/>
    </xf>
    <xf numFmtId="0" fontId="31" fillId="0" borderId="33" xfId="0" applyFont="1" applyBorder="1" applyAlignment="1">
      <alignment horizontal="left"/>
    </xf>
    <xf numFmtId="1" fontId="33" fillId="0" borderId="6" xfId="0" applyNumberFormat="1" applyFont="1" applyBorder="1" applyAlignment="1">
      <alignment horizontal="center" vertical="center" wrapText="1"/>
    </xf>
    <xf numFmtId="0" fontId="31" fillId="0" borderId="6" xfId="0" applyFont="1" applyBorder="1" applyAlignment="1">
      <alignment horizontal="left" vertical="center" wrapText="1"/>
    </xf>
    <xf numFmtId="165" fontId="31" fillId="0" borderId="6" xfId="2" applyNumberFormat="1" applyFont="1" applyFill="1" applyBorder="1" applyAlignment="1">
      <alignment horizontal="center" vertical="center" wrapText="1"/>
    </xf>
    <xf numFmtId="0" fontId="34" fillId="0" borderId="0" xfId="0" applyFont="1" applyAlignment="1">
      <alignment horizontal="center"/>
    </xf>
    <xf numFmtId="0" fontId="31" fillId="0" borderId="33" xfId="0" applyFont="1" applyBorder="1" applyAlignment="1">
      <alignment horizontal="left" vertical="center" wrapText="1"/>
    </xf>
    <xf numFmtId="165" fontId="31" fillId="0" borderId="6" xfId="2" applyNumberFormat="1" applyFont="1" applyBorder="1" applyAlignment="1">
      <alignment horizontal="center" vertical="center" wrapText="1"/>
    </xf>
    <xf numFmtId="0" fontId="31" fillId="0" borderId="0" xfId="0" applyFont="1" applyAlignment="1">
      <alignment horizontal="center" vertical="center" wrapText="1"/>
    </xf>
    <xf numFmtId="165" fontId="32" fillId="0" borderId="60" xfId="2" applyNumberFormat="1" applyFont="1" applyBorder="1" applyAlignment="1">
      <alignment horizontal="center" vertical="center" wrapText="1"/>
    </xf>
    <xf numFmtId="0" fontId="32" fillId="0" borderId="0" xfId="0" applyFont="1"/>
    <xf numFmtId="0" fontId="10" fillId="0" borderId="27" xfId="0" applyFont="1" applyBorder="1" applyAlignment="1">
      <alignment horizontal="center"/>
    </xf>
    <xf numFmtId="0" fontId="36" fillId="0" borderId="0" xfId="8" applyFont="1" applyAlignment="1">
      <alignment vertical="center"/>
    </xf>
    <xf numFmtId="43" fontId="6" fillId="0" borderId="22" xfId="1" applyFont="1" applyFill="1" applyBorder="1"/>
    <xf numFmtId="0" fontId="20" fillId="3" borderId="4" xfId="0" applyFont="1" applyFill="1" applyBorder="1" applyAlignment="1">
      <alignment horizontal="left" vertical="center" wrapText="1"/>
    </xf>
    <xf numFmtId="0" fontId="17" fillId="0" borderId="22" xfId="0" quotePrefix="1" applyFont="1" applyBorder="1" applyAlignment="1">
      <alignment horizontal="center"/>
    </xf>
    <xf numFmtId="49" fontId="10" fillId="0" borderId="59" xfId="1" applyNumberFormat="1" applyFont="1" applyFill="1" applyBorder="1"/>
    <xf numFmtId="0" fontId="10" fillId="0" borderId="31" xfId="0" applyFont="1" applyBorder="1"/>
    <xf numFmtId="0" fontId="10" fillId="0" borderId="26" xfId="0" applyFont="1" applyBorder="1"/>
    <xf numFmtId="164" fontId="24" fillId="0" borderId="45" xfId="1" applyNumberFormat="1" applyFont="1" applyFill="1" applyBorder="1"/>
    <xf numFmtId="49" fontId="10" fillId="0" borderId="31" xfId="1" applyNumberFormat="1" applyFont="1" applyFill="1" applyBorder="1"/>
    <xf numFmtId="49" fontId="10" fillId="0" borderId="45" xfId="1" applyNumberFormat="1" applyFont="1" applyFill="1" applyBorder="1"/>
    <xf numFmtId="49" fontId="10" fillId="0" borderId="5" xfId="1" applyNumberFormat="1" applyFont="1" applyFill="1" applyBorder="1"/>
    <xf numFmtId="49" fontId="10" fillId="0" borderId="54" xfId="1" applyNumberFormat="1" applyFont="1" applyFill="1" applyBorder="1"/>
    <xf numFmtId="164" fontId="8" fillId="0" borderId="0" xfId="1" applyNumberFormat="1" applyFont="1"/>
    <xf numFmtId="164" fontId="0" fillId="0" borderId="0" xfId="1" applyNumberFormat="1" applyFont="1" applyFill="1"/>
    <xf numFmtId="164" fontId="8" fillId="0" borderId="0" xfId="1" applyNumberFormat="1" applyFont="1" applyFill="1" applyAlignment="1">
      <alignment horizontal="center"/>
    </xf>
    <xf numFmtId="0" fontId="10" fillId="0" borderId="6" xfId="0" applyFont="1" applyBorder="1"/>
    <xf numFmtId="14" fontId="8" fillId="0" borderId="0" xfId="0" applyNumberFormat="1" applyFont="1" applyAlignment="1">
      <alignment horizontal="center"/>
    </xf>
    <xf numFmtId="0" fontId="8" fillId="0" borderId="0" xfId="8" quotePrefix="1" applyFont="1"/>
    <xf numFmtId="165" fontId="6" fillId="0" borderId="0" xfId="2" applyNumberFormat="1" applyFont="1" applyBorder="1"/>
    <xf numFmtId="0" fontId="13" fillId="0" borderId="0" xfId="0" applyFont="1" applyAlignment="1">
      <alignment horizontal="center"/>
    </xf>
    <xf numFmtId="0" fontId="19" fillId="0" borderId="0" xfId="0" applyFont="1" applyAlignment="1">
      <alignment horizontal="center"/>
    </xf>
    <xf numFmtId="0" fontId="7" fillId="0" borderId="0" xfId="0" applyFont="1" applyAlignment="1">
      <alignment horizontal="centerContinuous"/>
    </xf>
    <xf numFmtId="0" fontId="9" fillId="0" borderId="0" xfId="0" applyFont="1" applyAlignment="1">
      <alignment horizontal="center"/>
    </xf>
    <xf numFmtId="0" fontId="9" fillId="0" borderId="0" xfId="0" applyFont="1"/>
    <xf numFmtId="164" fontId="6" fillId="0" borderId="0" xfId="0" applyNumberFormat="1" applyFont="1"/>
    <xf numFmtId="0" fontId="9" fillId="0" borderId="0" xfId="0" applyFont="1" applyAlignment="1">
      <alignment horizontal="right"/>
    </xf>
    <xf numFmtId="0" fontId="14" fillId="0" borderId="0" xfId="0" applyFont="1" applyAlignment="1">
      <alignment horizontal="right"/>
    </xf>
    <xf numFmtId="0" fontId="15" fillId="0" borderId="0" xfId="0" applyFont="1" applyAlignment="1">
      <alignment horizontal="right" wrapText="1"/>
    </xf>
    <xf numFmtId="165" fontId="17" fillId="0" borderId="0" xfId="2" applyNumberFormat="1" applyFont="1" applyBorder="1"/>
    <xf numFmtId="0" fontId="6" fillId="0" borderId="15" xfId="0" applyFont="1" applyBorder="1" applyAlignment="1">
      <alignment horizontal="left" wrapText="1"/>
    </xf>
    <xf numFmtId="164" fontId="6" fillId="0" borderId="16" xfId="1" applyNumberFormat="1" applyFont="1" applyFill="1" applyBorder="1"/>
    <xf numFmtId="0" fontId="10" fillId="0" borderId="9" xfId="0" applyFont="1" applyBorder="1"/>
    <xf numFmtId="49" fontId="17" fillId="0" borderId="14" xfId="4" applyNumberFormat="1" applyFont="1" applyFill="1" applyBorder="1" applyAlignment="1">
      <alignment horizontal="right"/>
    </xf>
    <xf numFmtId="49" fontId="17" fillId="0" borderId="0" xfId="1" applyNumberFormat="1" applyFont="1"/>
    <xf numFmtId="49" fontId="15" fillId="0" borderId="0" xfId="1" applyNumberFormat="1" applyFont="1"/>
    <xf numFmtId="49" fontId="15" fillId="3" borderId="4" xfId="1" applyNumberFormat="1" applyFont="1" applyFill="1" applyBorder="1" applyAlignment="1">
      <alignment horizontal="center" vertical="center" wrapText="1"/>
    </xf>
    <xf numFmtId="49" fontId="17" fillId="0" borderId="20" xfId="1" applyNumberFormat="1" applyFont="1" applyFill="1" applyBorder="1"/>
    <xf numFmtId="49" fontId="17" fillId="0" borderId="22" xfId="1" applyNumberFormat="1" applyFont="1" applyFill="1" applyBorder="1"/>
    <xf numFmtId="49" fontId="17" fillId="0" borderId="41" xfId="1" applyNumberFormat="1" applyFont="1" applyFill="1" applyBorder="1"/>
    <xf numFmtId="49" fontId="17" fillId="0" borderId="19" xfId="1" applyNumberFormat="1" applyFont="1" applyFill="1" applyBorder="1"/>
    <xf numFmtId="49" fontId="15" fillId="0" borderId="0" xfId="1" applyNumberFormat="1" applyFont="1" applyFill="1" applyBorder="1"/>
    <xf numFmtId="49" fontId="37" fillId="0" borderId="20" xfId="1" applyNumberFormat="1" applyFont="1" applyFill="1" applyBorder="1"/>
    <xf numFmtId="49" fontId="17" fillId="0" borderId="24" xfId="1" applyNumberFormat="1" applyFont="1" applyFill="1" applyBorder="1"/>
    <xf numFmtId="49" fontId="17" fillId="0" borderId="24" xfId="1" applyNumberFormat="1" applyFont="1" applyFill="1" applyBorder="1" applyAlignment="1">
      <alignment horizontal="center"/>
    </xf>
    <xf numFmtId="49" fontId="17" fillId="0" borderId="58" xfId="1" applyNumberFormat="1" applyFont="1" applyFill="1" applyBorder="1"/>
    <xf numFmtId="49" fontId="15" fillId="0" borderId="33" xfId="1" applyNumberFormat="1" applyFont="1" applyFill="1" applyBorder="1"/>
    <xf numFmtId="49" fontId="15" fillId="0" borderId="0" xfId="1" applyNumberFormat="1" applyFont="1" applyFill="1" applyBorder="1" applyAlignment="1">
      <alignment horizontal="center"/>
    </xf>
    <xf numFmtId="49" fontId="17" fillId="0" borderId="20" xfId="1" applyNumberFormat="1" applyFont="1" applyFill="1" applyBorder="1" applyAlignment="1">
      <alignment horizontal="center"/>
    </xf>
    <xf numFmtId="49" fontId="17" fillId="0" borderId="22" xfId="1" applyNumberFormat="1" applyFont="1" applyFill="1" applyBorder="1" applyAlignment="1">
      <alignment horizontal="center"/>
    </xf>
    <xf numFmtId="49" fontId="17" fillId="0" borderId="41" xfId="1" applyNumberFormat="1" applyFont="1" applyFill="1" applyBorder="1" applyAlignment="1">
      <alignment horizontal="center"/>
    </xf>
    <xf numFmtId="49" fontId="17" fillId="0" borderId="58" xfId="1" applyNumberFormat="1" applyFont="1" applyFill="1" applyBorder="1" applyAlignment="1">
      <alignment horizontal="center"/>
    </xf>
    <xf numFmtId="49" fontId="15" fillId="0" borderId="20" xfId="1" applyNumberFormat="1" applyFont="1" applyFill="1" applyBorder="1"/>
    <xf numFmtId="49" fontId="15" fillId="0" borderId="6" xfId="1" applyNumberFormat="1" applyFont="1" applyFill="1" applyBorder="1"/>
    <xf numFmtId="49" fontId="15" fillId="0" borderId="7" xfId="1" applyNumberFormat="1" applyFont="1" applyFill="1" applyBorder="1"/>
    <xf numFmtId="49" fontId="15" fillId="0" borderId="18" xfId="1" applyNumberFormat="1" applyFont="1" applyFill="1" applyBorder="1"/>
    <xf numFmtId="49" fontId="17" fillId="0" borderId="22" xfId="1" applyNumberFormat="1" applyFont="1" applyFill="1" applyBorder="1" applyAlignment="1">
      <alignment wrapText="1"/>
    </xf>
    <xf numFmtId="49" fontId="15" fillId="0" borderId="4" xfId="1" applyNumberFormat="1" applyFont="1" applyFill="1" applyBorder="1"/>
    <xf numFmtId="49" fontId="15" fillId="0" borderId="0" xfId="1" applyNumberFormat="1" applyFont="1" applyFill="1"/>
    <xf numFmtId="49" fontId="15" fillId="0" borderId="15" xfId="2" applyNumberFormat="1" applyFont="1" applyFill="1" applyBorder="1" applyAlignment="1">
      <alignment horizontal="right" wrapText="1"/>
    </xf>
    <xf numFmtId="49" fontId="17" fillId="0" borderId="0" xfId="0" applyNumberFormat="1" applyFont="1"/>
    <xf numFmtId="0" fontId="8" fillId="0" borderId="0" xfId="0" applyFont="1" applyAlignment="1">
      <alignment horizontal="centerContinuous"/>
    </xf>
    <xf numFmtId="9" fontId="0" fillId="0" borderId="0" xfId="4" applyFont="1"/>
    <xf numFmtId="49" fontId="0" fillId="0" borderId="0" xfId="0" applyNumberFormat="1"/>
    <xf numFmtId="165" fontId="24" fillId="0" borderId="0" xfId="0" applyNumberFormat="1" applyFont="1"/>
    <xf numFmtId="165" fontId="24" fillId="0" borderId="0" xfId="2" applyNumberFormat="1" applyFont="1"/>
    <xf numFmtId="0" fontId="0" fillId="0" borderId="0" xfId="0" applyAlignment="1">
      <alignment horizontal="centerContinuous"/>
    </xf>
    <xf numFmtId="0" fontId="0" fillId="0" borderId="0" xfId="0" applyAlignment="1">
      <alignment horizontal="centerContinuous" wrapText="1"/>
    </xf>
    <xf numFmtId="0" fontId="41" fillId="0" borderId="0" xfId="0" applyFont="1" applyAlignment="1">
      <alignment horizontal="center"/>
    </xf>
    <xf numFmtId="0" fontId="41" fillId="0" borderId="0" xfId="0" applyFont="1"/>
    <xf numFmtId="49" fontId="41" fillId="0" borderId="0" xfId="0" applyNumberFormat="1" applyFont="1"/>
    <xf numFmtId="164" fontId="41" fillId="0" borderId="22" xfId="1" applyNumberFormat="1" applyFont="1" applyFill="1" applyBorder="1" applyAlignment="1">
      <alignment horizontal="center"/>
    </xf>
    <xf numFmtId="0" fontId="41" fillId="0" borderId="28" xfId="0" applyFont="1" applyBorder="1" applyAlignment="1">
      <alignment horizontal="center"/>
    </xf>
    <xf numFmtId="0" fontId="41" fillId="0" borderId="43" xfId="0" applyFont="1" applyBorder="1" applyAlignment="1">
      <alignment horizontal="left"/>
    </xf>
    <xf numFmtId="164" fontId="41" fillId="0" borderId="41" xfId="1" applyNumberFormat="1" applyFont="1" applyFill="1" applyBorder="1" applyAlignment="1">
      <alignment horizontal="center"/>
    </xf>
    <xf numFmtId="0" fontId="41" fillId="0" borderId="37" xfId="0" applyFont="1" applyBorder="1" applyAlignment="1">
      <alignment horizontal="center"/>
    </xf>
    <xf numFmtId="0" fontId="41" fillId="0" borderId="15" xfId="0" applyFont="1" applyBorder="1"/>
    <xf numFmtId="164" fontId="41" fillId="0" borderId="24" xfId="1" applyNumberFormat="1" applyFont="1" applyFill="1" applyBorder="1" applyAlignment="1">
      <alignment horizontal="center"/>
    </xf>
    <xf numFmtId="0" fontId="41" fillId="0" borderId="32" xfId="0" applyFont="1" applyBorder="1" applyAlignment="1">
      <alignment horizontal="center"/>
    </xf>
    <xf numFmtId="0" fontId="41" fillId="0" borderId="25" xfId="0" applyFont="1" applyBorder="1"/>
    <xf numFmtId="0" fontId="41" fillId="0" borderId="43" xfId="0" applyFont="1" applyBorder="1"/>
    <xf numFmtId="49" fontId="41" fillId="0" borderId="32" xfId="1" applyNumberFormat="1" applyFont="1" applyFill="1" applyBorder="1" applyAlignment="1">
      <alignment horizontal="center"/>
    </xf>
    <xf numFmtId="0" fontId="41" fillId="0" borderId="22" xfId="0" applyFont="1" applyBorder="1"/>
    <xf numFmtId="49" fontId="41" fillId="0" borderId="28" xfId="0" applyNumberFormat="1" applyFont="1" applyBorder="1"/>
    <xf numFmtId="0" fontId="41" fillId="0" borderId="25" xfId="0" applyFont="1" applyBorder="1" applyAlignment="1">
      <alignment horizontal="left" wrapText="1"/>
    </xf>
    <xf numFmtId="0" fontId="41" fillId="0" borderId="43" xfId="0" applyFont="1" applyBorder="1" applyAlignment="1">
      <alignment horizontal="left" wrapText="1"/>
    </xf>
    <xf numFmtId="0" fontId="41" fillId="0" borderId="57" xfId="0" applyFont="1" applyBorder="1" applyAlignment="1">
      <alignment vertical="center" wrapText="1"/>
    </xf>
    <xf numFmtId="49" fontId="41" fillId="0" borderId="28" xfId="1" applyNumberFormat="1" applyFont="1" applyFill="1" applyBorder="1" applyAlignment="1">
      <alignment horizontal="center"/>
    </xf>
    <xf numFmtId="0" fontId="41" fillId="0" borderId="25" xfId="0" applyFont="1" applyBorder="1" applyAlignment="1">
      <alignment horizontal="left" vertical="center" wrapText="1"/>
    </xf>
    <xf numFmtId="0" fontId="41" fillId="0" borderId="29" xfId="0" applyFont="1" applyBorder="1" applyAlignment="1">
      <alignment horizontal="center"/>
    </xf>
    <xf numFmtId="0" fontId="41" fillId="0" borderId="19" xfId="0" applyFont="1" applyBorder="1"/>
    <xf numFmtId="49" fontId="41" fillId="0" borderId="29" xfId="0" applyNumberFormat="1" applyFont="1" applyBorder="1"/>
    <xf numFmtId="164" fontId="41" fillId="0" borderId="58" xfId="1" applyNumberFormat="1" applyFont="1" applyFill="1" applyBorder="1" applyAlignment="1">
      <alignment horizontal="center"/>
    </xf>
    <xf numFmtId="0" fontId="41" fillId="0" borderId="59" xfId="0" applyFont="1" applyBorder="1" applyAlignment="1">
      <alignment horizontal="center"/>
    </xf>
    <xf numFmtId="0" fontId="41" fillId="0" borderId="25" xfId="0" applyFont="1" applyBorder="1" applyAlignment="1">
      <alignment horizontal="left" vertical="top" wrapText="1"/>
    </xf>
    <xf numFmtId="164" fontId="41" fillId="0" borderId="19" xfId="1" applyNumberFormat="1" applyFont="1" applyFill="1" applyBorder="1" applyAlignment="1">
      <alignment horizontal="center"/>
    </xf>
    <xf numFmtId="0" fontId="40" fillId="0" borderId="15" xfId="0" applyFont="1" applyBorder="1" applyAlignment="1">
      <alignment horizontal="right"/>
    </xf>
    <xf numFmtId="164" fontId="41" fillId="0" borderId="20" xfId="1" applyNumberFormat="1" applyFont="1" applyFill="1" applyBorder="1" applyAlignment="1">
      <alignment horizontal="center"/>
    </xf>
    <xf numFmtId="0" fontId="41" fillId="0" borderId="27" xfId="0" applyFont="1" applyBorder="1" applyAlignment="1">
      <alignment horizontal="center"/>
    </xf>
    <xf numFmtId="0" fontId="41" fillId="0" borderId="20" xfId="0" applyFont="1" applyBorder="1"/>
    <xf numFmtId="49" fontId="41" fillId="0" borderId="27" xfId="0" applyNumberFormat="1" applyFont="1" applyBorder="1"/>
    <xf numFmtId="0" fontId="41" fillId="0" borderId="43" xfId="0" applyFont="1" applyBorder="1" applyAlignment="1">
      <alignment horizontal="left" vertical="center"/>
    </xf>
    <xf numFmtId="0" fontId="40" fillId="0" borderId="16" xfId="0" applyFont="1" applyBorder="1" applyAlignment="1">
      <alignment horizontal="right"/>
    </xf>
    <xf numFmtId="0" fontId="41" fillId="0" borderId="15" xfId="0" applyFont="1" applyBorder="1" applyAlignment="1">
      <alignment horizontal="left" wrapText="1"/>
    </xf>
    <xf numFmtId="0" fontId="41" fillId="0" borderId="57" xfId="0" applyFont="1" applyBorder="1" applyAlignment="1">
      <alignment horizontal="left" wrapText="1"/>
    </xf>
    <xf numFmtId="164" fontId="40" fillId="0" borderId="0" xfId="1" applyNumberFormat="1" applyFont="1" applyFill="1" applyBorder="1" applyAlignment="1">
      <alignment horizontal="right"/>
    </xf>
    <xf numFmtId="165" fontId="40" fillId="0" borderId="4" xfId="2" applyNumberFormat="1" applyFont="1" applyFill="1" applyBorder="1" applyAlignment="1">
      <alignment horizontal="center"/>
    </xf>
    <xf numFmtId="0" fontId="40" fillId="0" borderId="0" xfId="0" applyFont="1" applyAlignment="1">
      <alignment horizontal="right"/>
    </xf>
    <xf numFmtId="10" fontId="40" fillId="0" borderId="14" xfId="4" applyNumberFormat="1" applyFont="1" applyFill="1" applyBorder="1" applyAlignment="1">
      <alignment horizontal="right"/>
    </xf>
    <xf numFmtId="0" fontId="40" fillId="0" borderId="0" xfId="0" applyFont="1" applyAlignment="1">
      <alignment horizontal="right" wrapText="1"/>
    </xf>
    <xf numFmtId="165" fontId="40" fillId="0" borderId="16" xfId="2" applyNumberFormat="1" applyFont="1" applyFill="1" applyBorder="1" applyAlignment="1">
      <alignment horizontal="center" wrapText="1"/>
    </xf>
    <xf numFmtId="0" fontId="40" fillId="0" borderId="4" xfId="0" applyFont="1" applyBorder="1"/>
    <xf numFmtId="165" fontId="41" fillId="0" borderId="38" xfId="0" applyNumberFormat="1" applyFont="1" applyBorder="1" applyAlignment="1">
      <alignment horizontal="center"/>
    </xf>
    <xf numFmtId="0" fontId="41" fillId="0" borderId="40" xfId="0" applyFont="1" applyBorder="1" applyAlignment="1">
      <alignment horizontal="center"/>
    </xf>
    <xf numFmtId="0" fontId="41" fillId="0" borderId="42" xfId="0" applyFont="1" applyBorder="1" applyAlignment="1">
      <alignment horizontal="left" wrapText="1"/>
    </xf>
    <xf numFmtId="0" fontId="41" fillId="0" borderId="66" xfId="0" applyFont="1" applyBorder="1" applyAlignment="1">
      <alignment horizontal="center"/>
    </xf>
    <xf numFmtId="0" fontId="41" fillId="0" borderId="66" xfId="0" applyFont="1" applyBorder="1"/>
    <xf numFmtId="165" fontId="40" fillId="0" borderId="67" xfId="2" applyNumberFormat="1" applyFont="1" applyBorder="1" applyAlignment="1">
      <alignment horizontal="center"/>
    </xf>
    <xf numFmtId="0" fontId="41" fillId="0" borderId="67" xfId="0" applyFont="1" applyBorder="1" applyAlignment="1">
      <alignment horizontal="center"/>
    </xf>
    <xf numFmtId="0" fontId="41" fillId="0" borderId="67" xfId="0" applyFont="1" applyBorder="1"/>
    <xf numFmtId="0" fontId="40" fillId="0" borderId="68" xfId="0" applyFont="1" applyBorder="1"/>
    <xf numFmtId="0" fontId="41" fillId="0" borderId="70" xfId="0" applyFont="1" applyBorder="1"/>
    <xf numFmtId="49" fontId="41" fillId="0" borderId="69" xfId="0" applyNumberFormat="1" applyFont="1" applyBorder="1"/>
    <xf numFmtId="0" fontId="41" fillId="0" borderId="71" xfId="0" applyFont="1" applyBorder="1" applyAlignment="1">
      <alignment horizontal="center"/>
    </xf>
    <xf numFmtId="165" fontId="40" fillId="0" borderId="72" xfId="2" applyNumberFormat="1" applyFont="1" applyBorder="1" applyAlignment="1">
      <alignment horizontal="center"/>
    </xf>
    <xf numFmtId="0" fontId="41" fillId="0" borderId="73" xfId="0" applyFont="1" applyBorder="1" applyAlignment="1">
      <alignment horizontal="center"/>
    </xf>
    <xf numFmtId="0" fontId="41" fillId="0" borderId="73" xfId="0" applyFont="1" applyBorder="1"/>
    <xf numFmtId="49" fontId="41" fillId="0" borderId="74" xfId="0" applyNumberFormat="1" applyFont="1" applyBorder="1"/>
    <xf numFmtId="0" fontId="41" fillId="0" borderId="25" xfId="0" applyFont="1" applyBorder="1" applyAlignment="1">
      <alignment horizontal="left"/>
    </xf>
    <xf numFmtId="0" fontId="41" fillId="0" borderId="76" xfId="0" applyFont="1" applyBorder="1" applyAlignment="1">
      <alignment horizontal="center"/>
    </xf>
    <xf numFmtId="0" fontId="41" fillId="0" borderId="77" xfId="0" applyFont="1" applyBorder="1" applyAlignment="1">
      <alignment horizontal="center"/>
    </xf>
    <xf numFmtId="0" fontId="41" fillId="0" borderId="78" xfId="0" applyFont="1" applyBorder="1"/>
    <xf numFmtId="0" fontId="40" fillId="0" borderId="79" xfId="0" applyFont="1" applyBorder="1"/>
    <xf numFmtId="49" fontId="41" fillId="0" borderId="80" xfId="0" applyNumberFormat="1" applyFont="1" applyBorder="1"/>
    <xf numFmtId="0" fontId="41" fillId="0" borderId="85" xfId="0" applyFont="1" applyBorder="1"/>
    <xf numFmtId="49" fontId="41" fillId="0" borderId="86" xfId="0" applyNumberFormat="1" applyFont="1" applyBorder="1"/>
    <xf numFmtId="0" fontId="41" fillId="0" borderId="81" xfId="0" applyFont="1" applyBorder="1" applyAlignment="1">
      <alignment horizontal="left"/>
    </xf>
    <xf numFmtId="164" fontId="41" fillId="0" borderId="87" xfId="1" applyNumberFormat="1" applyFont="1" applyFill="1" applyBorder="1" applyAlignment="1">
      <alignment horizontal="center"/>
    </xf>
    <xf numFmtId="0" fontId="41" fillId="0" borderId="88" xfId="0" applyFont="1" applyBorder="1" applyAlignment="1">
      <alignment horizontal="center"/>
    </xf>
    <xf numFmtId="0" fontId="43" fillId="0" borderId="75" xfId="0" applyFont="1" applyBorder="1" applyAlignment="1">
      <alignment horizontal="center"/>
    </xf>
    <xf numFmtId="0" fontId="43" fillId="0" borderId="82" xfId="0" applyFont="1" applyBorder="1" applyAlignment="1">
      <alignment horizontal="center"/>
    </xf>
    <xf numFmtId="49" fontId="41" fillId="0" borderId="62" xfId="0" applyNumberFormat="1" applyFont="1" applyBorder="1"/>
    <xf numFmtId="0" fontId="41" fillId="0" borderId="24" xfId="0" applyFont="1" applyBorder="1"/>
    <xf numFmtId="49" fontId="41" fillId="0" borderId="32" xfId="0" applyNumberFormat="1" applyFont="1" applyBorder="1"/>
    <xf numFmtId="164" fontId="40" fillId="0" borderId="60" xfId="1" applyNumberFormat="1" applyFont="1" applyFill="1" applyBorder="1" applyAlignment="1">
      <alignment horizontal="center"/>
    </xf>
    <xf numFmtId="49" fontId="41" fillId="0" borderId="60" xfId="1" applyNumberFormat="1" applyFont="1" applyFill="1" applyBorder="1" applyAlignment="1">
      <alignment horizontal="center"/>
    </xf>
    <xf numFmtId="0" fontId="41" fillId="0" borderId="60" xfId="0" applyFont="1" applyBorder="1"/>
    <xf numFmtId="0" fontId="40" fillId="0" borderId="89" xfId="0" applyFont="1" applyBorder="1" applyAlignment="1">
      <alignment horizontal="right"/>
    </xf>
    <xf numFmtId="165" fontId="40" fillId="0" borderId="90" xfId="2" applyNumberFormat="1" applyFont="1" applyFill="1" applyBorder="1" applyAlignment="1">
      <alignment horizontal="center"/>
    </xf>
    <xf numFmtId="49" fontId="41" fillId="0" borderId="91" xfId="0" applyNumberFormat="1" applyFont="1" applyBorder="1"/>
    <xf numFmtId="0" fontId="41" fillId="0" borderId="60" xfId="0" applyFont="1" applyBorder="1" applyAlignment="1">
      <alignment horizontal="center"/>
    </xf>
    <xf numFmtId="0" fontId="40" fillId="0" borderId="81" xfId="0" applyFont="1" applyBorder="1" applyAlignment="1">
      <alignment horizontal="right"/>
    </xf>
    <xf numFmtId="164" fontId="40" fillId="0" borderId="90" xfId="1" applyNumberFormat="1" applyFont="1" applyFill="1" applyBorder="1" applyAlignment="1">
      <alignment horizontal="center"/>
    </xf>
    <xf numFmtId="0" fontId="40" fillId="0" borderId="92" xfId="0" applyFont="1" applyBorder="1" applyAlignment="1">
      <alignment horizontal="right"/>
    </xf>
    <xf numFmtId="165" fontId="40" fillId="0" borderId="93" xfId="2" applyNumberFormat="1" applyFont="1" applyFill="1" applyBorder="1" applyAlignment="1">
      <alignment horizontal="center"/>
    </xf>
    <xf numFmtId="164" fontId="40" fillId="0" borderId="76" xfId="1" applyNumberFormat="1" applyFont="1" applyFill="1" applyBorder="1" applyAlignment="1">
      <alignment horizontal="center"/>
    </xf>
    <xf numFmtId="0" fontId="41" fillId="0" borderId="76" xfId="0" applyFont="1" applyBorder="1"/>
    <xf numFmtId="49" fontId="41" fillId="0" borderId="94" xfId="0" applyNumberFormat="1" applyFont="1" applyBorder="1"/>
    <xf numFmtId="0" fontId="41" fillId="0" borderId="57" xfId="0" applyFont="1" applyBorder="1" applyAlignment="1">
      <alignment horizontal="left" vertical="center"/>
    </xf>
    <xf numFmtId="0" fontId="41" fillId="0" borderId="44" xfId="0" applyFont="1" applyBorder="1" applyAlignment="1">
      <alignment horizontal="left" vertical="center"/>
    </xf>
    <xf numFmtId="0" fontId="41" fillId="0" borderId="42" xfId="0" applyFont="1" applyBorder="1" applyAlignment="1">
      <alignment horizontal="left" vertical="center"/>
    </xf>
    <xf numFmtId="0" fontId="41" fillId="0" borderId="44" xfId="0" applyFont="1" applyBorder="1" applyAlignment="1">
      <alignment horizontal="left"/>
    </xf>
    <xf numFmtId="164" fontId="41" fillId="0" borderId="61" xfId="1" applyNumberFormat="1" applyFont="1" applyFill="1" applyBorder="1" applyAlignment="1">
      <alignment horizontal="center"/>
    </xf>
    <xf numFmtId="0" fontId="41" fillId="0" borderId="95" xfId="0" applyFont="1" applyBorder="1" applyAlignment="1">
      <alignment horizontal="center"/>
    </xf>
    <xf numFmtId="49" fontId="41" fillId="0" borderId="95" xfId="0" applyNumberFormat="1" applyFont="1" applyBorder="1"/>
    <xf numFmtId="49" fontId="41" fillId="0" borderId="49" xfId="0" applyNumberFormat="1" applyFont="1" applyBorder="1"/>
    <xf numFmtId="49" fontId="41" fillId="0" borderId="97" xfId="0" applyNumberFormat="1" applyFont="1" applyBorder="1"/>
    <xf numFmtId="49" fontId="41" fillId="0" borderId="60" xfId="0" applyNumberFormat="1" applyFont="1" applyBorder="1"/>
    <xf numFmtId="0" fontId="40" fillId="0" borderId="67" xfId="0" applyFont="1" applyBorder="1" applyAlignment="1">
      <alignment horizontal="right"/>
    </xf>
    <xf numFmtId="43" fontId="40" fillId="0" borderId="89" xfId="1" quotePrefix="1" applyFont="1" applyFill="1" applyBorder="1" applyAlignment="1">
      <alignment horizontal="right"/>
    </xf>
    <xf numFmtId="14" fontId="25" fillId="0" borderId="0" xfId="0" applyNumberFormat="1" applyFont="1" applyAlignment="1">
      <alignment horizontal="centerContinuous"/>
    </xf>
    <xf numFmtId="49" fontId="0" fillId="0" borderId="0" xfId="0" applyNumberFormat="1" applyAlignment="1">
      <alignment horizontal="centerContinuous"/>
    </xf>
    <xf numFmtId="165" fontId="40" fillId="0" borderId="42" xfId="2" applyNumberFormat="1" applyFont="1" applyFill="1" applyBorder="1"/>
    <xf numFmtId="165" fontId="40" fillId="0" borderId="81" xfId="2" applyNumberFormat="1" applyFont="1" applyFill="1" applyBorder="1"/>
    <xf numFmtId="0" fontId="41" fillId="0" borderId="55" xfId="0" applyFont="1" applyBorder="1"/>
    <xf numFmtId="49" fontId="41" fillId="0" borderId="37" xfId="0" applyNumberFormat="1" applyFont="1" applyBorder="1"/>
    <xf numFmtId="49" fontId="41" fillId="0" borderId="1" xfId="0" applyNumberFormat="1" applyFont="1" applyBorder="1"/>
    <xf numFmtId="0" fontId="41" fillId="0" borderId="10" xfId="0" applyFont="1" applyBorder="1" applyAlignment="1">
      <alignment horizontal="center"/>
    </xf>
    <xf numFmtId="0" fontId="41" fillId="0" borderId="2" xfId="0" applyFont="1" applyBorder="1"/>
    <xf numFmtId="0" fontId="41" fillId="0" borderId="96" xfId="0" applyFont="1" applyBorder="1"/>
    <xf numFmtId="0" fontId="41" fillId="0" borderId="99" xfId="0" applyFont="1" applyBorder="1" applyAlignment="1">
      <alignment horizontal="center"/>
    </xf>
    <xf numFmtId="0" fontId="41" fillId="0" borderId="87" xfId="0" quotePrefix="1" applyFont="1" applyBorder="1" applyAlignment="1">
      <alignment horizontal="center"/>
    </xf>
    <xf numFmtId="0" fontId="41" fillId="0" borderId="41" xfId="0" applyFont="1" applyBorder="1"/>
    <xf numFmtId="0" fontId="41" fillId="0" borderId="96" xfId="0" applyFont="1" applyBorder="1" applyAlignment="1">
      <alignment horizontal="center"/>
    </xf>
    <xf numFmtId="0" fontId="41" fillId="0" borderId="1" xfId="0" applyFont="1" applyBorder="1"/>
    <xf numFmtId="0" fontId="41" fillId="0" borderId="100" xfId="0" applyFont="1" applyBorder="1"/>
    <xf numFmtId="0" fontId="41" fillId="0" borderId="101" xfId="0" applyFont="1" applyBorder="1" applyAlignment="1">
      <alignment horizontal="center"/>
    </xf>
    <xf numFmtId="164" fontId="41" fillId="0" borderId="16" xfId="1" applyNumberFormat="1" applyFont="1" applyFill="1" applyBorder="1" applyAlignment="1">
      <alignment horizontal="center"/>
    </xf>
    <xf numFmtId="0" fontId="41" fillId="0" borderId="5" xfId="0" applyFont="1" applyBorder="1" applyAlignment="1">
      <alignment horizontal="center"/>
    </xf>
    <xf numFmtId="0" fontId="41" fillId="0" borderId="98" xfId="0" applyFont="1" applyBorder="1" applyAlignment="1">
      <alignment horizontal="center"/>
    </xf>
    <xf numFmtId="165" fontId="40" fillId="0" borderId="89" xfId="2" applyNumberFormat="1" applyFont="1" applyFill="1" applyBorder="1" applyAlignment="1">
      <alignment horizontal="center"/>
    </xf>
    <xf numFmtId="0" fontId="43" fillId="0" borderId="82" xfId="0" applyFont="1" applyBorder="1" applyAlignment="1">
      <alignment horizontal="center" wrapText="1"/>
    </xf>
    <xf numFmtId="0" fontId="43" fillId="0" borderId="94" xfId="0" applyFont="1" applyBorder="1" applyAlignment="1">
      <alignment horizontal="center"/>
    </xf>
    <xf numFmtId="0" fontId="41" fillId="0" borderId="0" xfId="0" applyFont="1" applyAlignment="1">
      <alignment wrapText="1"/>
    </xf>
    <xf numFmtId="6" fontId="47" fillId="0" borderId="30" xfId="3" applyNumberFormat="1" applyFont="1" applyBorder="1"/>
    <xf numFmtId="9" fontId="47" fillId="0" borderId="27" xfId="4" applyFont="1" applyBorder="1"/>
    <xf numFmtId="9" fontId="47" fillId="0" borderId="30" xfId="4" applyFont="1" applyBorder="1"/>
    <xf numFmtId="6" fontId="47" fillId="0" borderId="55" xfId="3" applyNumberFormat="1" applyFont="1" applyBorder="1"/>
    <xf numFmtId="9" fontId="47" fillId="0" borderId="28" xfId="4" applyFont="1" applyFill="1" applyBorder="1"/>
    <xf numFmtId="9" fontId="47" fillId="0" borderId="55" xfId="4" applyFont="1" applyFill="1" applyBorder="1"/>
    <xf numFmtId="6" fontId="47" fillId="0" borderId="100" xfId="3" applyNumberFormat="1" applyFont="1" applyBorder="1"/>
    <xf numFmtId="9" fontId="47" fillId="0" borderId="37" xfId="4" applyFont="1" applyFill="1" applyBorder="1"/>
    <xf numFmtId="9" fontId="47" fillId="0" borderId="100" xfId="4" applyFont="1" applyFill="1" applyBorder="1"/>
    <xf numFmtId="6" fontId="46" fillId="0" borderId="0" xfId="3" applyNumberFormat="1" applyFont="1"/>
    <xf numFmtId="6" fontId="47" fillId="0" borderId="0" xfId="3" applyNumberFormat="1" applyFont="1"/>
    <xf numFmtId="9" fontId="47" fillId="0" borderId="0" xfId="4" applyFont="1" applyFill="1" applyBorder="1"/>
    <xf numFmtId="9" fontId="41" fillId="0" borderId="0" xfId="4" applyFont="1"/>
    <xf numFmtId="6" fontId="41" fillId="0" borderId="0" xfId="0" applyNumberFormat="1" applyFont="1"/>
    <xf numFmtId="0" fontId="8" fillId="0" borderId="0" xfId="0" applyFont="1" applyAlignment="1">
      <alignment horizontal="centerContinuous" wrapText="1"/>
    </xf>
    <xf numFmtId="0" fontId="43" fillId="0" borderId="102" xfId="0" applyFont="1" applyBorder="1" applyAlignment="1">
      <alignment horizontal="center" wrapText="1"/>
    </xf>
    <xf numFmtId="164" fontId="40" fillId="0" borderId="66" xfId="1" applyNumberFormat="1" applyFont="1" applyFill="1" applyBorder="1" applyAlignment="1">
      <alignment horizontal="center"/>
    </xf>
    <xf numFmtId="49" fontId="41" fillId="0" borderId="103" xfId="0" applyNumberFormat="1" applyFont="1" applyBorder="1"/>
    <xf numFmtId="164" fontId="41" fillId="0" borderId="63" xfId="1" applyNumberFormat="1" applyFont="1" applyFill="1" applyBorder="1" applyAlignment="1">
      <alignment horizontal="center"/>
    </xf>
    <xf numFmtId="0" fontId="41" fillId="0" borderId="64" xfId="0" applyFont="1" applyBorder="1" applyAlignment="1">
      <alignment horizontal="center"/>
    </xf>
    <xf numFmtId="0" fontId="41" fillId="0" borderId="58" xfId="0" applyFont="1" applyBorder="1"/>
    <xf numFmtId="49" fontId="41" fillId="0" borderId="59" xfId="0" applyNumberFormat="1" applyFont="1" applyBorder="1"/>
    <xf numFmtId="0" fontId="41" fillId="0" borderId="44" xfId="0" applyFont="1" applyBorder="1" applyAlignment="1">
      <alignment horizontal="left" vertical="center" wrapText="1"/>
    </xf>
    <xf numFmtId="0" fontId="41" fillId="0" borderId="42" xfId="0" applyFont="1" applyBorder="1" applyAlignment="1">
      <alignment horizontal="left" vertical="center" wrapText="1"/>
    </xf>
    <xf numFmtId="0" fontId="41" fillId="0" borderId="14" xfId="0" applyFont="1" applyBorder="1" applyAlignment="1">
      <alignment horizontal="left" vertical="center" wrapText="1"/>
    </xf>
    <xf numFmtId="0" fontId="41" fillId="0" borderId="4" xfId="0" applyFont="1" applyBorder="1"/>
    <xf numFmtId="164" fontId="41" fillId="0" borderId="4" xfId="1" applyNumberFormat="1" applyFont="1" applyFill="1" applyBorder="1" applyAlignment="1">
      <alignment horizontal="center"/>
    </xf>
    <xf numFmtId="0" fontId="41" fillId="0" borderId="4" xfId="0" applyFont="1" applyBorder="1" applyAlignment="1">
      <alignment horizontal="center"/>
    </xf>
    <xf numFmtId="49" fontId="41" fillId="0" borderId="4" xfId="0" applyNumberFormat="1" applyFont="1" applyBorder="1"/>
    <xf numFmtId="164" fontId="41" fillId="0" borderId="4" xfId="1" applyNumberFormat="1" applyFont="1" applyFill="1" applyBorder="1" applyAlignment="1">
      <alignment horizontal="center" wrapText="1"/>
    </xf>
    <xf numFmtId="49" fontId="41" fillId="0" borderId="37" xfId="1" applyNumberFormat="1" applyFont="1" applyFill="1" applyBorder="1" applyAlignment="1">
      <alignment horizontal="center"/>
    </xf>
    <xf numFmtId="49" fontId="41" fillId="0" borderId="27" xfId="1" applyNumberFormat="1" applyFont="1" applyFill="1" applyBorder="1" applyAlignment="1">
      <alignment horizontal="center"/>
    </xf>
    <xf numFmtId="49" fontId="41" fillId="0" borderId="29" xfId="1" applyNumberFormat="1" applyFont="1" applyFill="1" applyBorder="1" applyAlignment="1">
      <alignment horizontal="center"/>
    </xf>
    <xf numFmtId="165" fontId="41" fillId="0" borderId="4" xfId="2" applyNumberFormat="1" applyFont="1" applyFill="1" applyBorder="1"/>
    <xf numFmtId="0" fontId="41" fillId="0" borderId="0" xfId="8" applyFont="1" applyAlignment="1">
      <alignment vertical="center"/>
    </xf>
    <xf numFmtId="10" fontId="41" fillId="0" borderId="0" xfId="8" applyNumberFormat="1" applyFont="1" applyAlignment="1">
      <alignment horizontal="center"/>
    </xf>
    <xf numFmtId="0" fontId="40" fillId="0" borderId="0" xfId="8" applyFont="1"/>
    <xf numFmtId="165" fontId="41" fillId="0" borderId="0" xfId="2" applyNumberFormat="1" applyFont="1"/>
    <xf numFmtId="0" fontId="41" fillId="0" borderId="0" xfId="8" applyFont="1" applyAlignment="1">
      <alignment horizontal="centerContinuous" vertical="center" wrapText="1"/>
    </xf>
    <xf numFmtId="165" fontId="41" fillId="0" borderId="0" xfId="2" applyNumberFormat="1" applyFont="1" applyAlignment="1">
      <alignment horizontal="centerContinuous" wrapText="1"/>
    </xf>
    <xf numFmtId="0" fontId="41" fillId="0" borderId="0" xfId="0" applyFont="1" applyAlignment="1">
      <alignment horizontal="centerContinuous" wrapText="1"/>
    </xf>
    <xf numFmtId="0" fontId="40" fillId="0" borderId="40" xfId="8" quotePrefix="1" applyFont="1" applyBorder="1"/>
    <xf numFmtId="165" fontId="41" fillId="0" borderId="38" xfId="2" applyNumberFormat="1" applyFont="1" applyFill="1" applyBorder="1"/>
    <xf numFmtId="0" fontId="40" fillId="0" borderId="47" xfId="8" quotePrefix="1" applyFont="1" applyBorder="1"/>
    <xf numFmtId="165" fontId="41" fillId="0" borderId="44" xfId="2" applyNumberFormat="1" applyFont="1" applyFill="1" applyBorder="1"/>
    <xf numFmtId="165" fontId="41" fillId="0" borderId="46" xfId="2" applyNumberFormat="1" applyFont="1" applyFill="1" applyBorder="1"/>
    <xf numFmtId="0" fontId="41" fillId="0" borderId="0" xfId="0" applyFont="1" applyAlignment="1">
      <alignment horizontal="centerContinuous"/>
    </xf>
    <xf numFmtId="0" fontId="8" fillId="0" borderId="0" xfId="8" applyFont="1" applyAlignment="1">
      <alignment horizontal="centerContinuous"/>
    </xf>
    <xf numFmtId="9" fontId="41" fillId="0" borderId="0" xfId="4" applyFont="1" applyAlignment="1">
      <alignment horizontal="centerContinuous"/>
    </xf>
    <xf numFmtId="0" fontId="39" fillId="0" borderId="0" xfId="0" applyFont="1" applyAlignment="1">
      <alignment horizontal="centerContinuous" wrapText="1"/>
    </xf>
    <xf numFmtId="0" fontId="50" fillId="0" borderId="65" xfId="11" applyFont="1" applyAlignment="1">
      <alignment horizontal="centerContinuous" vertical="center" wrapText="1"/>
    </xf>
    <xf numFmtId="0" fontId="50" fillId="0" borderId="65" xfId="11" applyFont="1" applyAlignment="1">
      <alignment horizontal="centerContinuous"/>
    </xf>
    <xf numFmtId="0" fontId="41" fillId="5" borderId="0" xfId="0" applyFont="1" applyFill="1" applyAlignment="1">
      <alignment wrapText="1"/>
    </xf>
    <xf numFmtId="9" fontId="41" fillId="5" borderId="0" xfId="4" applyFont="1" applyFill="1" applyAlignment="1">
      <alignment wrapText="1"/>
    </xf>
    <xf numFmtId="0" fontId="50" fillId="0" borderId="65" xfId="11" applyFont="1" applyAlignment="1">
      <alignment horizontal="centerContinuous" vertical="center"/>
    </xf>
    <xf numFmtId="0" fontId="41" fillId="5" borderId="0" xfId="8" applyFont="1" applyFill="1" applyAlignment="1">
      <alignment vertical="center"/>
    </xf>
    <xf numFmtId="164" fontId="44" fillId="0" borderId="83" xfId="1" applyNumberFormat="1" applyFont="1" applyFill="1" applyBorder="1" applyAlignment="1">
      <alignment horizontal="center"/>
    </xf>
    <xf numFmtId="164" fontId="44" fillId="0" borderId="84" xfId="1" applyNumberFormat="1" applyFont="1" applyFill="1" applyBorder="1" applyAlignment="1">
      <alignment horizontal="center"/>
    </xf>
    <xf numFmtId="0" fontId="6" fillId="0" borderId="0" xfId="0" applyFont="1" applyAlignment="1">
      <alignment horizontal="centerContinuous" wrapText="1"/>
    </xf>
    <xf numFmtId="0" fontId="51" fillId="0" borderId="0" xfId="12" applyAlignment="1">
      <alignment horizontal="centerContinuous" wrapText="1"/>
    </xf>
    <xf numFmtId="0" fontId="8" fillId="0" borderId="18" xfId="0" applyFont="1" applyBorder="1" applyAlignment="1">
      <alignment horizontal="center"/>
    </xf>
    <xf numFmtId="0" fontId="6" fillId="0" borderId="48" xfId="0" applyFont="1" applyBorder="1" applyAlignment="1">
      <alignment horizontal="left" wrapText="1"/>
    </xf>
    <xf numFmtId="0" fontId="6" fillId="0" borderId="0" xfId="0" applyFont="1" applyAlignment="1">
      <alignment horizontal="left" wrapText="1"/>
    </xf>
    <xf numFmtId="49" fontId="6" fillId="0" borderId="48" xfId="8" applyNumberFormat="1" applyBorder="1" applyAlignment="1">
      <alignment horizontal="left" vertical="top" wrapText="1"/>
    </xf>
    <xf numFmtId="49" fontId="6" fillId="0" borderId="49" xfId="8" applyNumberFormat="1" applyBorder="1" applyAlignment="1">
      <alignment horizontal="left" vertical="top" wrapText="1"/>
    </xf>
    <xf numFmtId="0" fontId="8" fillId="3" borderId="46" xfId="8" applyFont="1" applyFill="1" applyBorder="1" applyAlignment="1">
      <alignment horizontal="center"/>
    </xf>
    <xf numFmtId="0" fontId="8" fillId="3" borderId="47" xfId="8" applyFont="1" applyFill="1" applyBorder="1" applyAlignment="1">
      <alignment horizontal="center"/>
    </xf>
    <xf numFmtId="166" fontId="6" fillId="0" borderId="48" xfId="8" applyNumberFormat="1" applyBorder="1" applyAlignment="1">
      <alignment horizontal="center"/>
    </xf>
    <xf numFmtId="166" fontId="6" fillId="0" borderId="49" xfId="8" applyNumberFormat="1" applyBorder="1" applyAlignment="1">
      <alignment horizontal="center"/>
    </xf>
    <xf numFmtId="6" fontId="6" fillId="0" borderId="50" xfId="8" applyNumberFormat="1" applyBorder="1" applyAlignment="1">
      <alignment horizontal="left" wrapText="1"/>
    </xf>
    <xf numFmtId="6" fontId="6" fillId="0" borderId="35" xfId="8" applyNumberFormat="1" applyBorder="1" applyAlignment="1">
      <alignment horizontal="left" wrapText="1"/>
    </xf>
    <xf numFmtId="0" fontId="6" fillId="0" borderId="48" xfId="8" applyBorder="1" applyAlignment="1">
      <alignment horizontal="left" wrapText="1"/>
    </xf>
    <xf numFmtId="0" fontId="6" fillId="0" borderId="49" xfId="8" applyBorder="1" applyAlignment="1">
      <alignment horizontal="left" wrapText="1"/>
    </xf>
    <xf numFmtId="6" fontId="6" fillId="0" borderId="48" xfId="8" applyNumberFormat="1" applyBorder="1" applyAlignment="1">
      <alignment horizontal="left" wrapText="1"/>
    </xf>
    <xf numFmtId="6" fontId="6" fillId="0" borderId="49" xfId="8" applyNumberFormat="1" applyBorder="1" applyAlignment="1">
      <alignment horizontal="left" wrapText="1"/>
    </xf>
    <xf numFmtId="9" fontId="6" fillId="0" borderId="46" xfId="8" applyNumberFormat="1" applyBorder="1" applyAlignment="1">
      <alignment horizontal="center" wrapText="1"/>
    </xf>
    <xf numFmtId="9" fontId="6" fillId="0" borderId="47" xfId="8" applyNumberFormat="1" applyBorder="1" applyAlignment="1">
      <alignment horizontal="center" wrapText="1"/>
    </xf>
    <xf numFmtId="166" fontId="6" fillId="0" borderId="46" xfId="8" applyNumberFormat="1" applyBorder="1" applyAlignment="1">
      <alignment horizontal="center" vertical="center" wrapText="1"/>
    </xf>
    <xf numFmtId="166" fontId="6" fillId="0" borderId="47" xfId="8" applyNumberFormat="1" applyBorder="1" applyAlignment="1">
      <alignment horizontal="center" vertical="center" wrapText="1"/>
    </xf>
    <xf numFmtId="9" fontId="6" fillId="0" borderId="48" xfId="8" applyNumberFormat="1" applyBorder="1" applyAlignment="1">
      <alignment horizontal="left" wrapText="1"/>
    </xf>
    <xf numFmtId="9" fontId="6" fillId="0" borderId="49" xfId="8" applyNumberFormat="1" applyBorder="1" applyAlignment="1">
      <alignment horizontal="left" wrapText="1"/>
    </xf>
    <xf numFmtId="10" fontId="6" fillId="0" borderId="48" xfId="8" applyNumberFormat="1" applyBorder="1" applyAlignment="1">
      <alignment horizontal="center" wrapText="1"/>
    </xf>
    <xf numFmtId="10" fontId="6" fillId="0" borderId="49" xfId="8" applyNumberFormat="1" applyBorder="1" applyAlignment="1">
      <alignment horizontal="center" wrapText="1"/>
    </xf>
    <xf numFmtId="6" fontId="6" fillId="0" borderId="48" xfId="8" applyNumberFormat="1" applyBorder="1" applyAlignment="1">
      <alignment horizontal="center" wrapText="1"/>
    </xf>
    <xf numFmtId="6" fontId="6" fillId="0" borderId="49" xfId="8" applyNumberFormat="1" applyBorder="1" applyAlignment="1">
      <alignment horizontal="center" wrapText="1"/>
    </xf>
    <xf numFmtId="49" fontId="6" fillId="0" borderId="38" xfId="8" applyNumberFormat="1" applyBorder="1" applyAlignment="1">
      <alignment horizontal="center" vertical="center" wrapText="1"/>
    </xf>
    <xf numFmtId="49" fontId="6" fillId="0" borderId="40" xfId="8" applyNumberFormat="1" applyBorder="1" applyAlignment="1">
      <alignment horizontal="center" vertical="center" wrapText="1"/>
    </xf>
    <xf numFmtId="49" fontId="6" fillId="0" borderId="50" xfId="8" applyNumberFormat="1" applyBorder="1" applyAlignment="1">
      <alignment horizontal="center"/>
    </xf>
    <xf numFmtId="49" fontId="6" fillId="0" borderId="35" xfId="8" applyNumberFormat="1" applyBorder="1" applyAlignment="1">
      <alignment horizontal="center"/>
    </xf>
    <xf numFmtId="49" fontId="6" fillId="0" borderId="46" xfId="8" applyNumberFormat="1" applyBorder="1" applyAlignment="1">
      <alignment horizontal="center" vertical="center" wrapText="1"/>
    </xf>
    <xf numFmtId="49" fontId="6" fillId="0" borderId="47" xfId="8" applyNumberFormat="1" applyBorder="1" applyAlignment="1">
      <alignment horizontal="center" vertical="center" wrapText="1"/>
    </xf>
    <xf numFmtId="49" fontId="6" fillId="0" borderId="38" xfId="8" applyNumberFormat="1" applyBorder="1" applyAlignment="1">
      <alignment horizontal="left" wrapText="1"/>
    </xf>
    <xf numFmtId="49" fontId="6" fillId="0" borderId="40" xfId="8" applyNumberFormat="1" applyBorder="1" applyAlignment="1">
      <alignment horizontal="left" wrapText="1"/>
    </xf>
    <xf numFmtId="166" fontId="6" fillId="0" borderId="46" xfId="8" applyNumberFormat="1" applyBorder="1" applyAlignment="1">
      <alignment horizontal="center" wrapText="1"/>
    </xf>
    <xf numFmtId="166" fontId="6" fillId="0" borderId="47" xfId="8" applyNumberFormat="1" applyBorder="1" applyAlignment="1">
      <alignment horizontal="center" wrapText="1"/>
    </xf>
    <xf numFmtId="49" fontId="6" fillId="0" borderId="48" xfId="8" applyNumberFormat="1" applyBorder="1" applyAlignment="1">
      <alignment horizontal="left" wrapText="1"/>
    </xf>
    <xf numFmtId="49" fontId="6" fillId="0" borderId="49" xfId="8" applyNumberFormat="1" applyBorder="1" applyAlignment="1">
      <alignment horizontal="left" wrapText="1"/>
    </xf>
    <xf numFmtId="49" fontId="8" fillId="2" borderId="38" xfId="8" applyNumberFormat="1" applyFont="1" applyFill="1" applyBorder="1" applyAlignment="1">
      <alignment horizontal="center" vertical="center" wrapText="1"/>
    </xf>
    <xf numFmtId="49" fontId="8" fillId="2" borderId="40" xfId="8" applyNumberFormat="1" applyFont="1" applyFill="1" applyBorder="1" applyAlignment="1">
      <alignment horizontal="center" vertical="center" wrapText="1"/>
    </xf>
    <xf numFmtId="49" fontId="6" fillId="0" borderId="0" xfId="0" applyNumberFormat="1" applyFont="1" applyAlignment="1">
      <alignment horizontal="left" wrapText="1"/>
    </xf>
    <xf numFmtId="0" fontId="0" fillId="0" borderId="0" xfId="0" applyAlignment="1">
      <alignment horizontal="left" wrapText="1"/>
    </xf>
    <xf numFmtId="0" fontId="8" fillId="3" borderId="46" xfId="0" applyFont="1" applyFill="1" applyBorder="1" applyAlignment="1">
      <alignment horizontal="center"/>
    </xf>
    <xf numFmtId="0" fontId="8" fillId="3" borderId="47" xfId="0" applyFont="1" applyFill="1" applyBorder="1" applyAlignment="1">
      <alignment horizontal="center"/>
    </xf>
    <xf numFmtId="49" fontId="6" fillId="0" borderId="46" xfId="0" applyNumberFormat="1" applyFont="1" applyBorder="1" applyAlignment="1">
      <alignment horizontal="left" vertical="top" wrapText="1"/>
    </xf>
    <xf numFmtId="49" fontId="6" fillId="0" borderId="47" xfId="0" applyNumberFormat="1" applyFont="1" applyBorder="1" applyAlignment="1">
      <alignment horizontal="left" vertical="top" wrapText="1"/>
    </xf>
    <xf numFmtId="49" fontId="0" fillId="0" borderId="0" xfId="0" applyNumberFormat="1" applyAlignment="1">
      <alignment horizontal="left" vertical="top" wrapText="1"/>
    </xf>
    <xf numFmtId="49" fontId="6" fillId="0" borderId="48" xfId="0" applyNumberFormat="1" applyFont="1" applyBorder="1" applyAlignment="1">
      <alignment horizontal="left" wrapText="1"/>
    </xf>
    <xf numFmtId="0" fontId="0" fillId="0" borderId="0" xfId="0"/>
    <xf numFmtId="0" fontId="0" fillId="0" borderId="49" xfId="0" applyBorder="1"/>
    <xf numFmtId="0" fontId="53" fillId="0" borderId="65" xfId="11" applyFont="1" applyAlignment="1">
      <alignment horizontal="centerContinuous"/>
    </xf>
    <xf numFmtId="0" fontId="54" fillId="0" borderId="104" xfId="13" applyFont="1" applyAlignment="1">
      <alignment horizontal="left"/>
    </xf>
    <xf numFmtId="0" fontId="54" fillId="0" borderId="104" xfId="13" applyFont="1"/>
    <xf numFmtId="0" fontId="54" fillId="0" borderId="104" xfId="13" applyFont="1" applyAlignment="1">
      <alignment vertical="center"/>
    </xf>
    <xf numFmtId="1" fontId="47" fillId="0" borderId="105" xfId="3" applyNumberFormat="1" applyFont="1" applyFill="1" applyBorder="1"/>
    <xf numFmtId="1" fontId="47" fillId="0" borderId="55" xfId="3" applyNumberFormat="1" applyFont="1" applyFill="1" applyBorder="1"/>
    <xf numFmtId="6" fontId="47" fillId="0" borderId="45" xfId="3" applyNumberFormat="1" applyFont="1" applyBorder="1"/>
    <xf numFmtId="6" fontId="47" fillId="0" borderId="31" xfId="3" applyNumberFormat="1" applyFont="1" applyBorder="1"/>
    <xf numFmtId="6" fontId="47" fillId="0" borderId="54" xfId="3" applyNumberFormat="1" applyFont="1" applyBorder="1"/>
    <xf numFmtId="0" fontId="49" fillId="5" borderId="106" xfId="3" applyFont="1" applyFill="1" applyBorder="1" applyAlignment="1">
      <alignment horizontal="center" wrapText="1"/>
    </xf>
    <xf numFmtId="0" fontId="48" fillId="5" borderId="107" xfId="3" applyFont="1" applyFill="1" applyBorder="1" applyAlignment="1">
      <alignment wrapText="1"/>
    </xf>
    <xf numFmtId="0" fontId="49" fillId="5" borderId="108" xfId="3" applyFont="1" applyFill="1" applyBorder="1" applyAlignment="1">
      <alignment horizontal="center" wrapText="1"/>
    </xf>
    <xf numFmtId="9" fontId="49" fillId="5" borderId="108" xfId="4" applyFont="1" applyFill="1" applyBorder="1" applyAlignment="1">
      <alignment horizontal="center" wrapText="1"/>
    </xf>
    <xf numFmtId="9" fontId="49" fillId="5" borderId="18" xfId="4" applyFont="1" applyFill="1" applyBorder="1" applyAlignment="1">
      <alignment horizontal="center" wrapText="1"/>
    </xf>
    <xf numFmtId="0" fontId="45" fillId="5" borderId="109" xfId="8" applyFont="1" applyFill="1" applyBorder="1" applyAlignment="1">
      <alignment horizontal="left" vertical="center"/>
    </xf>
    <xf numFmtId="0" fontId="45" fillId="5" borderId="108" xfId="8" applyFont="1" applyFill="1" applyBorder="1" applyAlignment="1">
      <alignment horizontal="left" vertical="center"/>
    </xf>
    <xf numFmtId="49" fontId="45" fillId="5" borderId="18" xfId="8" applyNumberFormat="1" applyFont="1" applyFill="1" applyBorder="1" applyAlignment="1">
      <alignment horizontal="center" vertical="center" wrapText="1"/>
    </xf>
    <xf numFmtId="49" fontId="45" fillId="5" borderId="108" xfId="8" applyNumberFormat="1" applyFont="1" applyFill="1" applyBorder="1" applyAlignment="1">
      <alignment vertical="center" wrapText="1"/>
    </xf>
    <xf numFmtId="0" fontId="42" fillId="5" borderId="110" xfId="0" applyFont="1" applyFill="1" applyBorder="1" applyAlignment="1">
      <alignment horizontal="left" vertical="center" wrapText="1"/>
    </xf>
    <xf numFmtId="164" fontId="36" fillId="5" borderId="111" xfId="1" applyNumberFormat="1" applyFont="1" applyFill="1" applyBorder="1" applyAlignment="1">
      <alignment horizontal="center" vertical="center" wrapText="1"/>
    </xf>
    <xf numFmtId="49" fontId="36" fillId="5" borderId="49" xfId="1" applyNumberFormat="1" applyFont="1" applyFill="1" applyBorder="1" applyAlignment="1">
      <alignment horizontal="center" vertical="center" wrapText="1"/>
    </xf>
    <xf numFmtId="0" fontId="41" fillId="5" borderId="112" xfId="8" applyFont="1" applyFill="1" applyBorder="1" applyAlignment="1">
      <alignment vertical="center"/>
    </xf>
    <xf numFmtId="0" fontId="41" fillId="5" borderId="113" xfId="8" applyFont="1" applyFill="1" applyBorder="1" applyAlignment="1">
      <alignment vertical="center"/>
    </xf>
  </cellXfs>
  <cellStyles count="14">
    <cellStyle name="Comma" xfId="1" builtinId="3"/>
    <cellStyle name="Currency" xfId="2" builtinId="4"/>
    <cellStyle name="Heading 1" xfId="11" builtinId="16"/>
    <cellStyle name="Heading 2" xfId="13" builtinId="17"/>
    <cellStyle name="Hyperlink" xfId="12" builtinId="8"/>
    <cellStyle name="Normal" xfId="0" builtinId="0"/>
    <cellStyle name="Normal 2" xfId="3" xr:uid="{00000000-0005-0000-0000-000003000000}"/>
    <cellStyle name="Normal 2 2" xfId="6" xr:uid="{00000000-0005-0000-0000-000004000000}"/>
    <cellStyle name="Normal 2 3" xfId="7" xr:uid="{00000000-0005-0000-0000-000003000000}"/>
    <cellStyle name="Normal 2 4" xfId="9" xr:uid="{00000000-0005-0000-0000-000003000000}"/>
    <cellStyle name="Normal 3" xfId="5" xr:uid="{00000000-0005-0000-0000-000031000000}"/>
    <cellStyle name="Normal 4" xfId="8" xr:uid="{00000000-0005-0000-0000-000033000000}"/>
    <cellStyle name="Percent" xfId="4" builtinId="5"/>
    <cellStyle name="Percent 2" xfId="10" xr:uid="{222D47CB-7E7D-47F4-AE22-7F9F819D5B34}"/>
  </cellStyles>
  <dxfs count="36">
    <dxf>
      <font>
        <b val="0"/>
        <i val="0"/>
        <strike val="0"/>
        <condense val="0"/>
        <extend val="0"/>
        <outline val="0"/>
        <shadow val="0"/>
        <u val="none"/>
        <vertAlign val="baseline"/>
        <sz val="12"/>
        <color theme="1"/>
        <name val="Calibri"/>
        <family val="2"/>
        <scheme val="minor"/>
      </font>
      <numFmt numFmtId="10" formatCode="&quot;$&quot;#,##0_);[Red]\(&quot;$&quot;#,##0\)"/>
      <border diagonalUp="0" diagonalDown="0" outline="0">
        <left/>
        <right/>
        <top style="hair">
          <color indexed="64"/>
        </top>
        <bottom style="hair">
          <color indexed="64"/>
        </bottom>
      </border>
    </dxf>
    <dxf>
      <font>
        <b val="0"/>
        <i val="0"/>
        <strike val="0"/>
        <condense val="0"/>
        <extend val="0"/>
        <outline val="0"/>
        <shadow val="0"/>
        <u val="none"/>
        <vertAlign val="baseline"/>
        <sz val="12"/>
        <color theme="1"/>
        <name val="Calibri"/>
        <family val="2"/>
        <scheme val="minor"/>
      </font>
      <numFmt numFmtId="10" formatCode="&quot;$&quot;#,##0_);[Red]\(&quot;$&quot;#,##0\)"/>
      <border diagonalUp="0" diagonalDown="0" outline="0">
        <left/>
        <right/>
        <top style="hair">
          <color indexed="64"/>
        </top>
        <bottom style="hair">
          <color indexed="64"/>
        </bottom>
      </border>
    </dxf>
    <dxf>
      <font>
        <strike val="0"/>
        <outline val="0"/>
        <shadow val="0"/>
        <u val="none"/>
        <vertAlign val="baseline"/>
        <sz val="12"/>
      </font>
      <numFmt numFmtId="1" formatCode="0"/>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12"/>
        <color auto="1"/>
        <name val="Arial"/>
        <family val="2"/>
        <scheme val="none"/>
      </font>
      <numFmt numFmtId="165" formatCode="_(&quot;$&quot;* #,##0_);_(&quot;$&quot;* \(#,##0\);_(&quot;$&quot;* &quot;-&quot;??_);_(@_)"/>
    </dxf>
    <dxf>
      <font>
        <b val="0"/>
        <i val="0"/>
        <strike val="0"/>
        <condense val="0"/>
        <extend val="0"/>
        <outline val="0"/>
        <shadow val="0"/>
        <u val="none"/>
        <vertAlign val="baseline"/>
        <sz val="12"/>
        <color auto="1"/>
        <name val="Arial"/>
        <family val="2"/>
        <scheme val="none"/>
      </font>
      <numFmt numFmtId="165" formatCode="_(&quot;$&quot;* #,##0_);_(&quot;$&quot;* \(#,##0\);_(&quot;$&quot;* &quot;-&quot;??_);_(@_)"/>
    </dxf>
    <dxf>
      <font>
        <b val="0"/>
        <i val="0"/>
        <strike val="0"/>
        <condense val="0"/>
        <extend val="0"/>
        <outline val="0"/>
        <shadow val="0"/>
        <u val="none"/>
        <vertAlign val="baseline"/>
        <sz val="12"/>
        <color auto="1"/>
        <name val="Arial"/>
        <family val="2"/>
        <scheme val="none"/>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_(&quot;$&quot;* #,##0_);_(&quot;$&quot;* \(#,##0\);_(&quot;$&quot;* &quot;-&quot;??_);_(@_)"/>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65" formatCode="_(&quot;$&quot;* #,##0_);_(&quot;$&quot;* \(#,##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65" formatCode="_(&quot;$&quot;* #,##0_);_(&quot;$&quot;* \(#,##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3"/>
        <color auto="1"/>
        <name val="Arial"/>
        <family val="2"/>
        <scheme val="none"/>
      </font>
      <fill>
        <patternFill patternType="solid">
          <fgColor indexed="64"/>
          <bgColor theme="1"/>
        </patternFill>
      </fill>
    </dxf>
    <dxf>
      <font>
        <b/>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10" formatCode="&quot;$&quot;#,##0_);[Red]\(&quot;$&quot;#,##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10" formatCode="&quot;$&quot;#,##0_);[Red]\(&quot;$&quot;#,##0\)"/>
    </dxf>
    <dxf>
      <font>
        <b val="0"/>
        <i val="0"/>
        <strike val="0"/>
        <condense val="0"/>
        <extend val="0"/>
        <outline val="0"/>
        <shadow val="0"/>
        <u val="none"/>
        <vertAlign val="baseline"/>
        <sz val="12"/>
        <color auto="1"/>
        <name val="Arial"/>
        <family val="2"/>
        <scheme val="none"/>
      </font>
      <fill>
        <patternFill patternType="solid">
          <fgColor indexed="64"/>
          <bgColor theme="1"/>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border diagonalUp="0" diagonalDown="0" outline="0">
        <left style="hair">
          <color indexed="64"/>
        </left>
        <right/>
        <top style="hair">
          <color indexed="64"/>
        </top>
        <bottom style="hair">
          <color indexed="64"/>
        </bottom>
      </border>
    </dxf>
    <dxf>
      <font>
        <strike val="0"/>
        <outline val="0"/>
        <shadow val="0"/>
        <u val="none"/>
        <vertAlign val="baseline"/>
        <sz val="12"/>
      </font>
      <numFmt numFmtId="10" formatCode="&quot;$&quot;#,##0_);[Red]\(&quot;$&quot;#,##0\)"/>
      <border diagonalUp="0" diagonalDown="0" outline="0">
        <left style="hair">
          <color indexed="64"/>
        </left>
        <right/>
        <top style="hair">
          <color indexed="64"/>
        </top>
        <bottom style="hair">
          <color indexed="64"/>
        </bottom>
      </border>
    </dxf>
    <dxf>
      <font>
        <strike val="0"/>
        <outline val="0"/>
        <shadow val="0"/>
        <u val="none"/>
        <vertAlign val="baseline"/>
        <sz val="12"/>
      </font>
      <numFmt numFmtId="10" formatCode="&quot;$&quot;#,##0_);[Red]\(&quot;$&quot;#,##0\)"/>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border diagonalUp="0" diagonalDown="0" outline="0">
        <left style="hair">
          <color indexed="64"/>
        </left>
        <right style="thin">
          <color indexed="64"/>
        </right>
        <top style="hair">
          <color indexed="64"/>
        </top>
        <bottom style="hair">
          <color indexed="64"/>
        </bottom>
      </border>
    </dxf>
    <dxf>
      <font>
        <strike val="0"/>
        <outline val="0"/>
        <shadow val="0"/>
        <u val="none"/>
        <vertAlign val="baseline"/>
        <sz val="12"/>
      </font>
      <numFmt numFmtId="10" formatCode="&quot;$&quot;#,##0_);[Red]\(&quot;$&quot;#,##0\)"/>
      <border diagonalUp="0" diagonalDown="0" outline="0">
        <left style="hair">
          <color indexed="64"/>
        </left>
        <right/>
        <top style="hair">
          <color indexed="64"/>
        </top>
        <bottom style="hair">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font>
    </dxf>
    <dxf>
      <border outline="0">
        <bottom style="thin">
          <color indexed="64"/>
        </bottom>
      </border>
    </dxf>
    <dxf>
      <font>
        <b/>
        <i val="0"/>
        <strike val="0"/>
        <condense val="0"/>
        <extend val="0"/>
        <outline val="0"/>
        <shadow val="0"/>
        <u val="none"/>
        <vertAlign val="baseline"/>
        <sz val="13"/>
        <color theme="0"/>
        <name val="Calibri"/>
        <family val="2"/>
        <scheme val="minor"/>
      </font>
      <fill>
        <patternFill patternType="solid">
          <fgColor indexed="64"/>
          <bgColor theme="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numFmt numFmtId="30" formatCode="@"/>
      <border diagonalUp="0" diagonalDown="0">
        <left style="hair">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12"/>
        <color auto="1"/>
        <name val="Arial"/>
        <family val="2"/>
        <scheme val="none"/>
      </font>
      <border diagonalUp="0" diagonalDown="0">
        <left style="thin">
          <color indexed="64"/>
        </left>
        <right style="hair">
          <color indexed="64"/>
        </right>
        <top style="hair">
          <color indexed="64"/>
        </top>
        <bottom style="thin">
          <color indexed="64"/>
        </bottom>
        <vertical/>
        <horizontal/>
      </border>
    </dxf>
    <dxf>
      <font>
        <b val="0"/>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left style="hair">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64" formatCode="_(* #,##0_);_(* \(#,##0\);_(*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hair">
          <color indexed="64"/>
        </right>
        <top style="hair">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14"/>
        <color auto="1"/>
        <name val="Arial"/>
        <family val="2"/>
        <scheme val="none"/>
      </font>
      <numFmt numFmtId="164" formatCode="_(* #,##0_);_(* \(#,##0\);_(* &quot;-&quot;??_);_(@_)"/>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104775</xdr:colOff>
      <xdr:row>142</xdr:row>
      <xdr:rowOff>0</xdr:rowOff>
    </xdr:from>
    <xdr:to>
      <xdr:col>3</xdr:col>
      <xdr:colOff>0</xdr:colOff>
      <xdr:row>142</xdr:row>
      <xdr:rowOff>0</xdr:rowOff>
    </xdr:to>
    <xdr:sp macro="" textlink="">
      <xdr:nvSpPr>
        <xdr:cNvPr id="2" name="Text Box 1">
          <a:extLst>
            <a:ext uri="{FF2B5EF4-FFF2-40B4-BE49-F238E27FC236}">
              <a16:creationId xmlns:a16="http://schemas.microsoft.com/office/drawing/2014/main" id="{2886341C-292F-465A-AFA4-4D2DEF466C15}"/>
            </a:ext>
          </a:extLst>
        </xdr:cNvPr>
        <xdr:cNvSpPr txBox="1">
          <a:spLocks noChangeArrowheads="1"/>
        </xdr:cNvSpPr>
      </xdr:nvSpPr>
      <xdr:spPr bwMode="auto">
        <a:xfrm>
          <a:off x="476250" y="30537150"/>
          <a:ext cx="320992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117</xdr:row>
      <xdr:rowOff>0</xdr:rowOff>
    </xdr:from>
    <xdr:to>
      <xdr:col>1</xdr:col>
      <xdr:colOff>0</xdr:colOff>
      <xdr:row>117</xdr:row>
      <xdr:rowOff>0</xdr:rowOff>
    </xdr:to>
    <xdr:sp macro="" textlink="">
      <xdr:nvSpPr>
        <xdr:cNvPr id="2" name="Text Box 1">
          <a:extLst>
            <a:ext uri="{FF2B5EF4-FFF2-40B4-BE49-F238E27FC236}">
              <a16:creationId xmlns:a16="http://schemas.microsoft.com/office/drawing/2014/main" id="{C9DFC494-66A9-416F-B677-B690BC149CF5}"/>
            </a:ext>
          </a:extLst>
        </xdr:cNvPr>
        <xdr:cNvSpPr txBox="1">
          <a:spLocks noChangeArrowheads="1"/>
        </xdr:cNvSpPr>
      </xdr:nvSpPr>
      <xdr:spPr bwMode="auto">
        <a:xfrm>
          <a:off x="180975" y="32223075"/>
          <a:ext cx="300037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489F11-8AC4-4B1D-9A9D-ABD55DAEF8B9}" name="Budget_Sum" displayName="Budget_Sum" ref="A2:E133" totalsRowShown="0" headerRowDxfId="35" tableBorderDxfId="34" headerRowCellStyle="Comma">
  <tableColumns count="5">
    <tableColumn id="1" xr3:uid="{67C7737B-7F78-400A-9BEB-7D974EEBAF9D}" name="Spending Category"/>
    <tableColumn id="2" xr3:uid="{B20B0EEC-C379-4276-8439-DA8C2C7CDFF3}" name="Amount in Dollars" dataDxfId="33" dataCellStyle="Comma"/>
    <tableColumn id="3" xr3:uid="{092DDC6D-071D-4A7C-AA95-D32C1933373C}" name="R / NR*" dataDxfId="32"/>
    <tableColumn id="4" xr3:uid="{30D83E83-7A04-4D37-A956-F05FAFF68B60}" name="MR*" dataDxfId="31"/>
    <tableColumn id="5" xr3:uid="{A68C9CA4-8F1F-43B6-903F-C45657035E27}" name="SP" dataDxfId="30"/>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E4F7B83-0705-4CE5-8F54-BF4CC99B05BB}" name="Teacher_Salary" displayName="Teacher_Salary" ref="A2:H33" totalsRowShown="0" headerRowDxfId="29" dataDxfId="27" headerRowBorderDxfId="28" tableBorderDxfId="26" headerRowCellStyle="Normal 2" dataCellStyle="Normal 2">
  <tableColumns count="8">
    <tableColumn id="8" xr3:uid="{38D9C4A2-BFF0-4261-B694-4CC757089B0D}" name="Years of Experience" dataDxfId="2" dataCellStyle="Normal 2"/>
    <tableColumn id="1" xr3:uid="{8ACB5738-6075-4177-BEC7-88D425799949}" name="2025-26 &quot;A&quot; Salary Schedule" dataDxfId="0" dataCellStyle="Normal 2"/>
    <tableColumn id="2" xr3:uid="{1DEBEE2C-F80C-4EF7-9319-7C121039B790}" name="Increase to Step" dataDxfId="1" dataCellStyle="Normal 2"/>
    <tableColumn id="3" xr3:uid="{32C1D85C-134C-4C1A-A02D-23E73DCC804C}" name="Total increase with step" dataDxfId="25" dataCellStyle="Normal 2"/>
    <tableColumn id="4" xr3:uid="{E63655D6-CF2E-431F-9FCC-85AB244F3982}" name="% increase with Step" dataDxfId="24" dataCellStyle="Percent"/>
    <tableColumn id="5" xr3:uid="{86A23B19-3367-4C15-98F2-72E1071B96B3}" name="Bonus" dataDxfId="23" dataCellStyle="Normal 2"/>
    <tableColumn id="6" xr3:uid="{C2301F36-4C8A-44E0-ACDE-4FE2CB419D99}" name="Total increase" dataDxfId="22" dataCellStyle="Normal 2"/>
    <tableColumn id="7" xr3:uid="{C2B484C1-0A7E-460A-8435-67987E1A1EE2}" name="Total %" dataDxfId="21" dataCellStyle="Percent"/>
  </tableColumns>
  <tableStyleInfo name="TableStyleMedium1"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6C76C3-F52A-47FA-B555-5904EA5ACD22}" name="Teacher_Salary_MinMax" displayName="Teacher_Salary_MinMax" ref="A36:E38" totalsRowShown="0" headerRowDxfId="20">
  <autoFilter ref="A36:E38" xr:uid="{386C76C3-F52A-47FA-B555-5904EA5ACD22}"/>
  <tableColumns count="5">
    <tableColumn id="1" xr3:uid="{421289A5-8B29-4FEA-9EF1-A33353D714CA}" name="Range" dataDxfId="19"/>
    <tableColumn id="2" xr3:uid="{19E4C4D3-0542-44E9-BBCD-C8E482B89B0F}" name="Dollar Increase With Step" dataDxfId="18" dataCellStyle="Percent"/>
    <tableColumn id="3" xr3:uid="{08F34457-AB9D-4D36-AAAC-82A31FE3950F}" name="Percent Increase with Step" dataDxfId="17"/>
    <tableColumn id="4" xr3:uid="{484B20FB-28DC-487F-A34A-6442AE978119}" name="Dollar Increase Total" dataDxfId="16" dataCellStyle="Percent"/>
    <tableColumn id="5" xr3:uid="{87CF8C11-F19D-4548-850A-5D5EEE5824A2}" name="Percent Increase Total" dataDxfId="15"/>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CCDF30D-889B-4020-82D9-0C7F4B4305C5}" name="Table5" displayName="Table5" ref="A2:D8" totalsRowShown="0" headerRowDxfId="14" headerRowBorderDxfId="13" tableBorderDxfId="12" totalsRowBorderDxfId="11">
  <tableColumns count="4">
    <tableColumn id="1" xr3:uid="{0EF7D601-47FD-4EFD-A5CE-CCE264C3F779}" name="ADM " dataDxfId="10" dataCellStyle="Normal 4"/>
    <tableColumn id="2" xr3:uid="{4CF04081-0B2E-4177-82CA-68C155EC8B6B}" name="Base" dataDxfId="9" dataCellStyle="Currency"/>
    <tableColumn id="3" xr3:uid="{23BD8AC8-1B54-417B-8460-6F141D7C6ADF}" name="Met Growth" dataDxfId="8" dataCellStyle="Currency"/>
    <tableColumn id="4" xr3:uid="{0583F3CA-17A1-408B-8A12-E00732E2AA6D}" name="Exceeded Growth" dataDxfId="7" dataCellStyle="Currency"/>
  </tableColumns>
  <tableStyleInfo name="TableStyleMedium1"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8F98F03-E908-4DAC-BACA-C0639D2F120E}" name="Table7" displayName="Table7" ref="A2:C3" totalsRowShown="0" headerRowDxfId="6" headerRowCellStyle="Normal 4">
  <tableColumns count="3">
    <tableColumn id="1" xr3:uid="{DA8AADAE-03E3-4B80-AEE9-9C88CF1688AF}" name="Increase" dataDxfId="5" dataCellStyle="Normal 4"/>
    <tableColumn id="2" xr3:uid="{B4AC876B-FD3D-4939-A6F2-936902298DF0}" name="Bonus &lt;= $65,000" dataDxfId="4" dataCellStyle="Currency"/>
    <tableColumn id="3" xr3:uid="{F99D0249-6EB8-4253-9E39-9C5D6CC42B39}" name="Bonus&gt;$65,000" dataDxfId="3" dataCellStyle="Currency"/>
  </tableColumns>
  <tableStyleInfo name="TableStyleMedium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ncleg.gov/BillLookUp/2025/s257"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7B802-E7B6-4A74-838F-A3686B98F79D}">
  <dimension ref="A1:R183"/>
  <sheetViews>
    <sheetView topLeftCell="A119" zoomScaleNormal="100" workbookViewId="0">
      <selection activeCell="G59" sqref="G59"/>
    </sheetView>
  </sheetViews>
  <sheetFormatPr defaultRowHeight="12.75" x14ac:dyDescent="0.2"/>
  <cols>
    <col min="1" max="1" width="1.140625" customWidth="1"/>
    <col min="2" max="2" width="48.28515625" customWidth="1"/>
    <col min="3" max="3" width="1.42578125" customWidth="1"/>
    <col min="4" max="4" width="1.140625" customWidth="1"/>
    <col min="5" max="5" width="16.5703125" bestFit="1" customWidth="1"/>
    <col min="6" max="6" width="3" customWidth="1"/>
    <col min="7" max="7" width="15.140625" style="17" bestFit="1" customWidth="1"/>
    <col min="8" max="8" width="3" style="179" bestFit="1" customWidth="1"/>
    <col min="9" max="9" width="2" style="179" hidden="1" customWidth="1"/>
    <col min="10" max="10" width="14.5703125" style="143" hidden="1" customWidth="1"/>
    <col min="11" max="11" width="3.140625" style="143" hidden="1" customWidth="1"/>
    <col min="12" max="12" width="1.42578125" customWidth="1"/>
    <col min="13" max="13" width="4.5703125" style="414" bestFit="1" customWidth="1"/>
    <col min="14" max="14" width="3" style="3" hidden="1" customWidth="1"/>
    <col min="15" max="15" width="8.5703125" style="143" hidden="1" customWidth="1"/>
    <col min="16" max="16" width="6.85546875" style="143" hidden="1" customWidth="1"/>
    <col min="17" max="17" width="12.28515625" hidden="1" customWidth="1"/>
    <col min="18" max="18" width="3" style="3" hidden="1" customWidth="1"/>
    <col min="19" max="19" width="0" hidden="1" customWidth="1"/>
  </cols>
  <sheetData>
    <row r="1" spans="2:18" x14ac:dyDescent="0.2">
      <c r="B1" s="441" t="s">
        <v>325</v>
      </c>
      <c r="C1" s="402"/>
      <c r="E1" s="29"/>
    </row>
    <row r="2" spans="2:18" ht="14.25" x14ac:dyDescent="0.2">
      <c r="B2" s="14" t="s">
        <v>340</v>
      </c>
      <c r="C2" s="19"/>
      <c r="E2" s="397">
        <v>45014</v>
      </c>
      <c r="G2" s="397">
        <v>45061</v>
      </c>
      <c r="M2" s="415"/>
    </row>
    <row r="3" spans="2:18" ht="6.75" customHeight="1" x14ac:dyDescent="0.2">
      <c r="B3" s="19"/>
      <c r="C3" s="19"/>
      <c r="J3" s="634"/>
      <c r="K3" s="634"/>
      <c r="O3" s="634"/>
      <c r="P3" s="634"/>
    </row>
    <row r="4" spans="2:18" ht="14.25" x14ac:dyDescent="0.2">
      <c r="B4" s="383" t="s">
        <v>239</v>
      </c>
      <c r="C4" s="403"/>
      <c r="E4" s="195" t="s">
        <v>240</v>
      </c>
      <c r="G4" s="195" t="s">
        <v>86</v>
      </c>
      <c r="J4" s="195" t="s">
        <v>120</v>
      </c>
      <c r="K4" s="195"/>
      <c r="M4" s="416" t="s">
        <v>321</v>
      </c>
      <c r="O4" s="195"/>
      <c r="P4" s="195"/>
      <c r="Q4" s="195"/>
    </row>
    <row r="5" spans="2:18" x14ac:dyDescent="0.2">
      <c r="B5" s="14" t="s">
        <v>14</v>
      </c>
      <c r="C5" s="404"/>
      <c r="E5" s="216">
        <v>12862113777</v>
      </c>
      <c r="G5" s="393">
        <f>E5</f>
        <v>12862113777</v>
      </c>
      <c r="H5" s="3"/>
      <c r="I5" s="3"/>
    </row>
    <row r="6" spans="2:18" x14ac:dyDescent="0.2">
      <c r="B6" s="14" t="s">
        <v>54</v>
      </c>
      <c r="C6" s="404"/>
      <c r="E6" s="216">
        <v>1708398621</v>
      </c>
      <c r="G6" s="393">
        <f>E6</f>
        <v>1708398621</v>
      </c>
      <c r="H6" s="3"/>
      <c r="I6" s="3"/>
    </row>
    <row r="7" spans="2:18" ht="5.25" customHeight="1" x14ac:dyDescent="0.2">
      <c r="B7" s="17"/>
      <c r="C7" s="403"/>
      <c r="F7" s="180"/>
      <c r="G7" s="179"/>
      <c r="H7" s="3"/>
      <c r="I7" s="3"/>
    </row>
    <row r="8" spans="2:18" ht="15" customHeight="1" x14ac:dyDescent="0.2">
      <c r="B8" s="4" t="s">
        <v>11</v>
      </c>
      <c r="C8" s="400"/>
      <c r="G8" s="394"/>
      <c r="H8" s="3"/>
      <c r="I8" s="3"/>
    </row>
    <row r="9" spans="2:18" ht="5.25" customHeight="1" x14ac:dyDescent="0.2">
      <c r="B9" s="74"/>
      <c r="C9" s="400"/>
      <c r="E9" s="30"/>
      <c r="F9" s="96"/>
      <c r="G9" s="30"/>
      <c r="H9" s="96"/>
      <c r="I9" s="94"/>
      <c r="J9" s="30"/>
      <c r="K9" s="380"/>
      <c r="L9" s="3"/>
      <c r="M9" s="417"/>
      <c r="N9" s="96"/>
      <c r="O9" s="30"/>
      <c r="P9" s="380"/>
      <c r="Q9" s="30"/>
      <c r="R9" s="96"/>
    </row>
    <row r="10" spans="2:18" x14ac:dyDescent="0.2">
      <c r="B10" s="42" t="s">
        <v>1</v>
      </c>
      <c r="C10" s="400"/>
      <c r="E10" s="31">
        <v>-12673772</v>
      </c>
      <c r="F10" s="38" t="s">
        <v>9</v>
      </c>
      <c r="G10" s="31">
        <f>E10</f>
        <v>-12673772</v>
      </c>
      <c r="H10" s="38" t="s">
        <v>9</v>
      </c>
      <c r="I10" s="386"/>
      <c r="J10" s="382"/>
      <c r="K10" s="297"/>
      <c r="L10" s="3"/>
      <c r="M10" s="418"/>
      <c r="N10" s="38"/>
      <c r="O10" s="382"/>
      <c r="P10" s="297"/>
      <c r="Q10" s="31"/>
      <c r="R10" s="38"/>
    </row>
    <row r="11" spans="2:18" x14ac:dyDescent="0.2">
      <c r="B11" s="181" t="s">
        <v>245</v>
      </c>
      <c r="C11" s="400"/>
      <c r="E11" s="31">
        <v>-55321730</v>
      </c>
      <c r="F11" s="38" t="s">
        <v>9</v>
      </c>
      <c r="G11" s="31">
        <v>16772835</v>
      </c>
      <c r="H11" s="38" t="s">
        <v>9</v>
      </c>
      <c r="I11" s="386"/>
      <c r="J11" s="382"/>
      <c r="K11" s="297"/>
      <c r="L11" s="3"/>
      <c r="M11" s="418"/>
      <c r="N11" s="38"/>
      <c r="O11" s="382"/>
      <c r="P11" s="297"/>
      <c r="Q11" s="31"/>
      <c r="R11" s="38"/>
    </row>
    <row r="12" spans="2:18" x14ac:dyDescent="0.2">
      <c r="B12" s="181" t="s">
        <v>246</v>
      </c>
      <c r="C12" s="400"/>
      <c r="E12" s="31">
        <v>34896449</v>
      </c>
      <c r="F12" s="38" t="s">
        <v>9</v>
      </c>
      <c r="G12" s="31">
        <v>-154099</v>
      </c>
      <c r="H12" s="38" t="s">
        <v>9</v>
      </c>
      <c r="I12" s="386"/>
      <c r="J12" s="382"/>
      <c r="K12" s="297"/>
      <c r="L12" s="3"/>
      <c r="M12" s="418"/>
      <c r="N12" s="38"/>
      <c r="O12" s="382"/>
      <c r="P12" s="297"/>
      <c r="Q12" s="31"/>
      <c r="R12" s="38"/>
    </row>
    <row r="13" spans="2:18" x14ac:dyDescent="0.2">
      <c r="B13" s="181" t="s">
        <v>0</v>
      </c>
      <c r="C13" s="400"/>
      <c r="E13" s="31">
        <v>20120864</v>
      </c>
      <c r="F13" s="38" t="s">
        <v>9</v>
      </c>
      <c r="G13" s="31">
        <f>E13</f>
        <v>20120864</v>
      </c>
      <c r="H13" s="38" t="s">
        <v>9</v>
      </c>
      <c r="I13" s="386"/>
      <c r="J13" s="382"/>
      <c r="K13" s="297"/>
      <c r="L13" s="3"/>
      <c r="M13" s="418"/>
      <c r="N13" s="38"/>
      <c r="O13" s="382"/>
      <c r="P13" s="297"/>
      <c r="Q13" s="31"/>
      <c r="R13" s="38"/>
    </row>
    <row r="14" spans="2:18" x14ac:dyDescent="0.2">
      <c r="B14" s="181" t="s">
        <v>131</v>
      </c>
      <c r="C14" s="400"/>
      <c r="E14" s="103">
        <v>20146164</v>
      </c>
      <c r="F14" s="53" t="s">
        <v>9</v>
      </c>
      <c r="G14" s="103">
        <f>E14</f>
        <v>20146164</v>
      </c>
      <c r="H14" s="38" t="s">
        <v>9</v>
      </c>
      <c r="I14" s="163"/>
      <c r="J14" s="296"/>
      <c r="K14" s="312"/>
      <c r="L14" s="3"/>
      <c r="M14" s="419"/>
      <c r="N14" s="53"/>
      <c r="O14" s="296"/>
      <c r="P14" s="312"/>
      <c r="Q14" s="103"/>
      <c r="R14" s="53"/>
    </row>
    <row r="15" spans="2:18" x14ac:dyDescent="0.2">
      <c r="B15" s="75"/>
      <c r="C15" s="401"/>
      <c r="E15" s="34"/>
      <c r="F15" s="41"/>
      <c r="G15" s="34"/>
      <c r="H15" s="41"/>
      <c r="I15" s="387"/>
      <c r="J15" s="34"/>
      <c r="K15" s="299"/>
      <c r="L15" s="3"/>
      <c r="M15" s="420"/>
      <c r="N15" s="41"/>
      <c r="O15" s="34"/>
      <c r="P15" s="299"/>
      <c r="Q15" s="34"/>
      <c r="R15" s="41"/>
    </row>
    <row r="16" spans="2:18" ht="7.5" customHeight="1" x14ac:dyDescent="0.2">
      <c r="B16" s="13"/>
      <c r="C16" s="400"/>
      <c r="E16" s="2"/>
      <c r="F16" s="3"/>
      <c r="G16" s="2"/>
      <c r="H16" s="3"/>
      <c r="I16" s="3"/>
      <c r="K16" s="292"/>
      <c r="L16" s="3"/>
      <c r="M16" s="421"/>
      <c r="P16" s="292"/>
      <c r="Q16" s="2"/>
    </row>
    <row r="17" spans="2:18" x14ac:dyDescent="0.2">
      <c r="B17" s="4" t="s">
        <v>10</v>
      </c>
      <c r="C17" s="400"/>
      <c r="E17" s="36"/>
      <c r="F17" s="99"/>
      <c r="G17" s="36"/>
      <c r="H17" s="99"/>
      <c r="I17" s="388"/>
      <c r="J17" s="294"/>
      <c r="K17" s="301"/>
      <c r="L17" s="3"/>
      <c r="M17" s="422"/>
      <c r="N17" s="99"/>
      <c r="O17" s="294"/>
      <c r="P17" s="301"/>
      <c r="Q17" s="36"/>
      <c r="R17" s="99"/>
    </row>
    <row r="18" spans="2:18" ht="8.1" customHeight="1" x14ac:dyDescent="0.2">
      <c r="B18" s="43"/>
      <c r="C18" s="400"/>
      <c r="E18" s="33"/>
      <c r="F18" s="37"/>
      <c r="G18" s="33"/>
      <c r="H18" s="37"/>
      <c r="I18" s="7"/>
      <c r="J18" s="295"/>
      <c r="K18" s="297"/>
      <c r="L18" s="3"/>
      <c r="M18" s="423"/>
      <c r="N18" s="37"/>
      <c r="O18" s="295"/>
      <c r="P18" s="297"/>
      <c r="Q18" s="33"/>
      <c r="R18" s="37"/>
    </row>
    <row r="19" spans="2:18" x14ac:dyDescent="0.2">
      <c r="B19" s="43" t="s">
        <v>249</v>
      </c>
      <c r="C19" s="400"/>
      <c r="D19" s="29"/>
      <c r="E19" s="33">
        <v>-295830060</v>
      </c>
      <c r="F19" s="37" t="s">
        <v>9</v>
      </c>
      <c r="G19" s="33">
        <f>E19</f>
        <v>-295830060</v>
      </c>
      <c r="H19" s="37" t="s">
        <v>9</v>
      </c>
      <c r="I19" s="7"/>
      <c r="J19" s="296"/>
      <c r="K19" s="312"/>
      <c r="L19" s="3"/>
      <c r="M19" s="423" t="s">
        <v>310</v>
      </c>
      <c r="N19" s="37"/>
      <c r="O19" s="296"/>
      <c r="P19" s="312"/>
      <c r="Q19" s="33"/>
      <c r="R19" s="37"/>
    </row>
    <row r="20" spans="2:18" x14ac:dyDescent="0.2">
      <c r="B20" s="43" t="s">
        <v>250</v>
      </c>
      <c r="C20" s="400"/>
      <c r="D20" s="29"/>
      <c r="E20" s="33">
        <v>305830060</v>
      </c>
      <c r="F20" s="37" t="s">
        <v>9</v>
      </c>
      <c r="G20" s="33">
        <f>E20</f>
        <v>305830060</v>
      </c>
      <c r="H20" s="37" t="s">
        <v>9</v>
      </c>
      <c r="I20" s="7"/>
      <c r="J20" s="296"/>
      <c r="K20" s="312"/>
      <c r="L20" s="3"/>
      <c r="M20" s="423" t="s">
        <v>310</v>
      </c>
      <c r="N20" s="37"/>
      <c r="O20" s="296"/>
      <c r="P20" s="312"/>
      <c r="Q20" s="33"/>
      <c r="R20" s="37"/>
    </row>
    <row r="21" spans="2:18" x14ac:dyDescent="0.2">
      <c r="B21" s="43" t="s">
        <v>265</v>
      </c>
      <c r="C21" s="401"/>
      <c r="D21" s="28"/>
      <c r="E21" s="33">
        <v>175384</v>
      </c>
      <c r="F21" s="38" t="s">
        <v>9</v>
      </c>
      <c r="G21" s="33"/>
      <c r="H21" s="38"/>
      <c r="I21" s="386"/>
      <c r="J21" s="296"/>
      <c r="K21" s="312"/>
      <c r="L21" s="3"/>
      <c r="M21" s="423" t="s">
        <v>311</v>
      </c>
      <c r="N21" s="38"/>
      <c r="O21" s="296"/>
      <c r="P21" s="312"/>
      <c r="Q21" s="33"/>
      <c r="R21" s="38"/>
    </row>
    <row r="22" spans="2:18" x14ac:dyDescent="0.2">
      <c r="B22" s="43" t="s">
        <v>252</v>
      </c>
      <c r="C22" s="401"/>
      <c r="D22" s="28"/>
      <c r="E22" s="33">
        <v>60000000</v>
      </c>
      <c r="F22" s="38" t="s">
        <v>9</v>
      </c>
      <c r="G22" s="33"/>
      <c r="H22" s="38"/>
      <c r="I22" s="386"/>
      <c r="J22" s="296"/>
      <c r="K22" s="312"/>
      <c r="L22" s="3"/>
      <c r="M22" s="423"/>
      <c r="N22" s="38"/>
      <c r="O22" s="296"/>
      <c r="P22" s="312"/>
      <c r="Q22" s="33"/>
      <c r="R22" s="38"/>
    </row>
    <row r="23" spans="2:18" x14ac:dyDescent="0.2">
      <c r="B23" s="43" t="s">
        <v>338</v>
      </c>
      <c r="C23" s="401"/>
      <c r="D23" s="28"/>
      <c r="E23" s="33"/>
      <c r="F23" s="38"/>
      <c r="G23" s="33" t="s">
        <v>323</v>
      </c>
      <c r="H23" s="38"/>
      <c r="I23" s="386"/>
      <c r="J23" s="296"/>
      <c r="K23" s="312"/>
      <c r="L23" s="3"/>
      <c r="M23" s="423" t="s">
        <v>337</v>
      </c>
      <c r="N23" s="38"/>
      <c r="O23" s="296"/>
      <c r="P23" s="312"/>
      <c r="Q23" s="33"/>
      <c r="R23" s="38"/>
    </row>
    <row r="24" spans="2:18" x14ac:dyDescent="0.2">
      <c r="B24" s="43" t="s">
        <v>291</v>
      </c>
      <c r="C24" s="401"/>
      <c r="D24" s="28"/>
      <c r="E24" s="33"/>
      <c r="F24" s="38"/>
      <c r="G24" s="33">
        <v>1000000</v>
      </c>
      <c r="H24" s="38" t="s">
        <v>9</v>
      </c>
      <c r="I24" s="386"/>
      <c r="J24" s="296"/>
      <c r="K24" s="312"/>
      <c r="L24" s="3"/>
      <c r="M24" s="423" t="s">
        <v>329</v>
      </c>
      <c r="N24" s="38"/>
      <c r="O24" s="296"/>
      <c r="P24" s="312"/>
      <c r="Q24" s="33"/>
      <c r="R24" s="38"/>
    </row>
    <row r="25" spans="2:18" x14ac:dyDescent="0.2">
      <c r="B25" s="43" t="s">
        <v>292</v>
      </c>
      <c r="C25" s="401"/>
      <c r="D25" s="28"/>
      <c r="E25" s="33"/>
      <c r="F25" s="38"/>
      <c r="G25" s="33">
        <v>10000000</v>
      </c>
      <c r="H25" s="38" t="s">
        <v>12</v>
      </c>
      <c r="I25" s="386"/>
      <c r="J25" s="296"/>
      <c r="K25" s="312"/>
      <c r="L25" s="3"/>
      <c r="M25" s="423" t="s">
        <v>329</v>
      </c>
      <c r="N25" s="38"/>
      <c r="O25" s="296"/>
      <c r="P25" s="312"/>
      <c r="Q25" s="33"/>
      <c r="R25" s="38"/>
    </row>
    <row r="26" spans="2:18" x14ac:dyDescent="0.2">
      <c r="B26" s="43" t="s">
        <v>293</v>
      </c>
      <c r="C26" s="401"/>
      <c r="D26" s="28"/>
      <c r="E26" s="33"/>
      <c r="F26" s="38"/>
      <c r="G26" s="33">
        <v>5000000</v>
      </c>
      <c r="H26" s="38" t="s">
        <v>9</v>
      </c>
      <c r="I26" s="386"/>
      <c r="J26" s="296"/>
      <c r="K26" s="312"/>
      <c r="L26" s="3"/>
      <c r="M26" s="423">
        <v>7.2</v>
      </c>
      <c r="N26" s="38"/>
      <c r="O26" s="296"/>
      <c r="P26" s="312"/>
      <c r="Q26" s="33"/>
      <c r="R26" s="38"/>
    </row>
    <row r="27" spans="2:18" x14ac:dyDescent="0.2">
      <c r="B27" s="43" t="s">
        <v>254</v>
      </c>
      <c r="C27" s="401"/>
      <c r="D27" s="28"/>
      <c r="E27" s="33">
        <v>10000000</v>
      </c>
      <c r="F27" s="38" t="s">
        <v>9</v>
      </c>
      <c r="G27" s="33"/>
      <c r="H27" s="38"/>
      <c r="I27" s="386"/>
      <c r="J27" s="296"/>
      <c r="K27" s="312"/>
      <c r="L27" s="3"/>
      <c r="M27" s="423" t="s">
        <v>314</v>
      </c>
      <c r="N27" s="38"/>
      <c r="O27" s="296"/>
      <c r="P27" s="312"/>
      <c r="Q27" s="33"/>
      <c r="R27" s="38"/>
    </row>
    <row r="28" spans="2:18" x14ac:dyDescent="0.2">
      <c r="B28" s="43" t="s">
        <v>255</v>
      </c>
      <c r="C28" s="401"/>
      <c r="D28" s="28"/>
      <c r="E28" s="33">
        <v>10000000</v>
      </c>
      <c r="F28" s="38" t="s">
        <v>9</v>
      </c>
      <c r="G28" s="33"/>
      <c r="H28" s="38"/>
      <c r="I28" s="386"/>
      <c r="J28" s="296"/>
      <c r="K28" s="312"/>
      <c r="L28" s="3"/>
      <c r="M28" s="423"/>
      <c r="N28" s="38"/>
      <c r="O28" s="296"/>
      <c r="P28" s="312"/>
      <c r="Q28" s="33"/>
      <c r="R28" s="38"/>
    </row>
    <row r="29" spans="2:18" x14ac:dyDescent="0.2">
      <c r="B29" s="43" t="s">
        <v>261</v>
      </c>
      <c r="C29" s="401"/>
      <c r="D29" s="28"/>
      <c r="E29" s="33">
        <v>2500000</v>
      </c>
      <c r="F29" s="38" t="s">
        <v>9</v>
      </c>
      <c r="G29" s="33"/>
      <c r="H29" s="38"/>
      <c r="I29" s="386"/>
      <c r="J29" s="296"/>
      <c r="K29" s="312"/>
      <c r="L29" s="3"/>
      <c r="M29" s="423"/>
      <c r="N29" s="38"/>
      <c r="O29" s="296"/>
      <c r="P29" s="312"/>
      <c r="Q29" s="33"/>
      <c r="R29" s="38"/>
    </row>
    <row r="30" spans="2:18" x14ac:dyDescent="0.2">
      <c r="B30" s="43" t="s">
        <v>231</v>
      </c>
      <c r="C30" s="401"/>
      <c r="D30" s="405"/>
      <c r="E30" s="33">
        <v>70000000</v>
      </c>
      <c r="F30" s="38" t="s">
        <v>9</v>
      </c>
      <c r="G30" s="33"/>
      <c r="H30" s="38"/>
      <c r="I30" s="386"/>
      <c r="J30" s="296"/>
      <c r="K30" s="312"/>
      <c r="L30" s="3"/>
      <c r="M30" s="423" t="s">
        <v>328</v>
      </c>
      <c r="N30" s="38"/>
      <c r="O30" s="296"/>
      <c r="P30" s="312"/>
      <c r="Q30" s="33"/>
      <c r="R30" s="38"/>
    </row>
    <row r="31" spans="2:18" x14ac:dyDescent="0.2">
      <c r="B31" s="43" t="s">
        <v>139</v>
      </c>
      <c r="C31" s="401"/>
      <c r="D31" s="405"/>
      <c r="E31" s="33">
        <v>20000000</v>
      </c>
      <c r="F31" s="38" t="s">
        <v>9</v>
      </c>
      <c r="G31" s="33">
        <v>4749449</v>
      </c>
      <c r="H31" s="38" t="s">
        <v>9</v>
      </c>
      <c r="I31" s="386"/>
      <c r="J31" s="296"/>
      <c r="K31" s="312"/>
      <c r="L31" s="3"/>
      <c r="M31" s="423" t="s">
        <v>309</v>
      </c>
      <c r="N31" s="38"/>
      <c r="O31" s="296"/>
      <c r="P31" s="312"/>
      <c r="Q31" s="33"/>
      <c r="R31" s="38"/>
    </row>
    <row r="32" spans="2:18" x14ac:dyDescent="0.2">
      <c r="B32" s="43" t="s">
        <v>248</v>
      </c>
      <c r="C32" s="401"/>
      <c r="D32" s="405"/>
      <c r="E32" s="33">
        <v>-1811043</v>
      </c>
      <c r="F32" s="38" t="s">
        <v>9</v>
      </c>
      <c r="G32" s="33"/>
      <c r="H32" s="38"/>
      <c r="I32" s="386"/>
      <c r="J32" s="296"/>
      <c r="K32" s="312"/>
      <c r="L32" s="3"/>
      <c r="M32" s="423"/>
      <c r="N32" s="38"/>
      <c r="O32" s="296"/>
      <c r="P32" s="312"/>
      <c r="Q32" s="33"/>
      <c r="R32" s="38"/>
    </row>
    <row r="33" spans="2:18" x14ac:dyDescent="0.2">
      <c r="B33" s="43" t="s">
        <v>266</v>
      </c>
      <c r="C33" s="401"/>
      <c r="D33" s="405"/>
      <c r="E33" s="33">
        <v>146153</v>
      </c>
      <c r="F33" s="38" t="s">
        <v>9</v>
      </c>
      <c r="G33" s="33"/>
      <c r="H33" s="38"/>
      <c r="I33" s="386"/>
      <c r="J33" s="296"/>
      <c r="K33" s="312"/>
      <c r="L33" s="3"/>
      <c r="M33" s="423"/>
      <c r="N33" s="38"/>
      <c r="O33" s="296"/>
      <c r="P33" s="312"/>
      <c r="Q33" s="33"/>
      <c r="R33" s="38"/>
    </row>
    <row r="34" spans="2:18" x14ac:dyDescent="0.2">
      <c r="B34" s="43" t="s">
        <v>257</v>
      </c>
      <c r="C34" s="401"/>
      <c r="E34" s="33">
        <v>10000000</v>
      </c>
      <c r="F34" s="38" t="s">
        <v>12</v>
      </c>
      <c r="G34" s="33"/>
      <c r="H34" s="38"/>
      <c r="I34" s="386"/>
      <c r="J34" s="296"/>
      <c r="K34" s="297"/>
      <c r="L34" s="3"/>
      <c r="M34" s="423" t="s">
        <v>313</v>
      </c>
      <c r="N34" s="38"/>
      <c r="O34" s="296"/>
      <c r="P34" s="297"/>
      <c r="Q34" s="33"/>
      <c r="R34" s="38"/>
    </row>
    <row r="35" spans="2:18" x14ac:dyDescent="0.2">
      <c r="B35" s="43" t="s">
        <v>236</v>
      </c>
      <c r="C35" s="401"/>
      <c r="D35" s="405"/>
      <c r="E35" s="33">
        <v>1000000</v>
      </c>
      <c r="F35" s="38" t="s">
        <v>12</v>
      </c>
      <c r="G35" s="33">
        <v>200000</v>
      </c>
      <c r="H35" s="38" t="s">
        <v>12</v>
      </c>
      <c r="I35" s="386"/>
      <c r="J35" s="296"/>
      <c r="K35" s="312"/>
      <c r="L35" s="3"/>
      <c r="M35" s="423" t="s">
        <v>332</v>
      </c>
      <c r="N35" s="38"/>
      <c r="O35" s="296"/>
      <c r="P35" s="312"/>
      <c r="Q35" s="33"/>
      <c r="R35" s="38"/>
    </row>
    <row r="36" spans="2:18" x14ac:dyDescent="0.2">
      <c r="B36" s="43" t="s">
        <v>236</v>
      </c>
      <c r="C36" s="401"/>
      <c r="D36" s="405"/>
      <c r="E36" s="33">
        <v>200000</v>
      </c>
      <c r="F36" s="38" t="s">
        <v>9</v>
      </c>
      <c r="G36" s="33"/>
      <c r="H36" s="38"/>
      <c r="I36" s="386"/>
      <c r="J36" s="296"/>
      <c r="K36" s="312"/>
      <c r="L36" s="3"/>
      <c r="M36" s="423" t="s">
        <v>312</v>
      </c>
      <c r="N36" s="38"/>
      <c r="O36" s="296"/>
      <c r="P36" s="312"/>
      <c r="Q36" s="33"/>
      <c r="R36" s="38"/>
    </row>
    <row r="37" spans="2:18" x14ac:dyDescent="0.2">
      <c r="B37" s="43" t="s">
        <v>259</v>
      </c>
      <c r="C37" s="401"/>
      <c r="D37" s="405"/>
      <c r="E37" s="33">
        <v>6000000</v>
      </c>
      <c r="F37" s="38" t="s">
        <v>12</v>
      </c>
      <c r="G37" s="33"/>
      <c r="H37" s="38"/>
      <c r="I37" s="386"/>
      <c r="J37" s="296"/>
      <c r="K37" s="312"/>
      <c r="L37" s="3"/>
      <c r="M37" s="423" t="s">
        <v>316</v>
      </c>
      <c r="N37" s="38"/>
      <c r="O37" s="296"/>
      <c r="P37" s="312"/>
      <c r="Q37" s="33"/>
      <c r="R37" s="38"/>
    </row>
    <row r="38" spans="2:18" x14ac:dyDescent="0.2">
      <c r="B38" s="43" t="s">
        <v>264</v>
      </c>
      <c r="C38" s="401"/>
      <c r="D38" s="405"/>
      <c r="E38" s="33">
        <v>1000000</v>
      </c>
      <c r="F38" s="38" t="s">
        <v>12</v>
      </c>
      <c r="G38" s="33"/>
      <c r="H38" s="38"/>
      <c r="I38" s="386"/>
      <c r="J38" s="296"/>
      <c r="K38" s="312"/>
      <c r="L38" s="3"/>
      <c r="M38" s="423" t="s">
        <v>318</v>
      </c>
      <c r="N38" s="38"/>
      <c r="O38" s="296"/>
      <c r="P38" s="312"/>
      <c r="Q38" s="33"/>
      <c r="R38" s="38"/>
    </row>
    <row r="39" spans="2:18" x14ac:dyDescent="0.2">
      <c r="B39" s="43" t="s">
        <v>260</v>
      </c>
      <c r="C39" s="401"/>
      <c r="D39" s="405"/>
      <c r="E39" s="33">
        <v>3000000</v>
      </c>
      <c r="F39" s="38" t="s">
        <v>12</v>
      </c>
      <c r="G39" s="33"/>
      <c r="H39" s="38"/>
      <c r="I39" s="386"/>
      <c r="J39" s="296"/>
      <c r="K39" s="312"/>
      <c r="L39" s="3"/>
      <c r="M39" s="423" t="s">
        <v>317</v>
      </c>
      <c r="N39" s="38"/>
      <c r="O39" s="296"/>
      <c r="P39" s="312"/>
      <c r="Q39" s="33"/>
      <c r="R39" s="38"/>
    </row>
    <row r="40" spans="2:18" x14ac:dyDescent="0.2">
      <c r="B40" s="43" t="s">
        <v>262</v>
      </c>
      <c r="C40" s="401"/>
      <c r="D40" s="405"/>
      <c r="E40" s="33">
        <v>2000000</v>
      </c>
      <c r="F40" s="38" t="s">
        <v>12</v>
      </c>
      <c r="G40" s="33">
        <v>1000000</v>
      </c>
      <c r="H40" s="38" t="s">
        <v>12</v>
      </c>
      <c r="I40" s="386"/>
      <c r="J40" s="296"/>
      <c r="K40" s="312"/>
      <c r="L40" s="3"/>
      <c r="M40" s="423"/>
      <c r="N40" s="38"/>
      <c r="O40" s="296"/>
      <c r="P40" s="312"/>
      <c r="Q40" s="33"/>
      <c r="R40" s="38"/>
    </row>
    <row r="41" spans="2:18" x14ac:dyDescent="0.2">
      <c r="B41" s="43" t="s">
        <v>232</v>
      </c>
      <c r="C41" s="401"/>
      <c r="D41" s="29"/>
      <c r="E41" s="33">
        <v>1000000</v>
      </c>
      <c r="F41" s="38" t="s">
        <v>9</v>
      </c>
      <c r="G41" s="33">
        <v>10900000</v>
      </c>
      <c r="H41" s="38" t="s">
        <v>9</v>
      </c>
      <c r="I41" s="386"/>
      <c r="J41" s="296"/>
      <c r="K41" s="297"/>
      <c r="L41" s="3"/>
      <c r="M41" s="423" t="s">
        <v>319</v>
      </c>
      <c r="N41" s="38"/>
      <c r="O41" s="296"/>
      <c r="P41" s="297"/>
      <c r="Q41" s="33"/>
      <c r="R41" s="38"/>
    </row>
    <row r="42" spans="2:18" ht="12.75" customHeight="1" x14ac:dyDescent="0.2">
      <c r="B42" s="35" t="s">
        <v>133</v>
      </c>
      <c r="C42" s="400"/>
      <c r="D42" s="29"/>
      <c r="E42" s="307">
        <v>575000</v>
      </c>
      <c r="F42" s="97" t="s">
        <v>9</v>
      </c>
      <c r="G42" s="307"/>
      <c r="H42" s="97"/>
      <c r="I42" s="389"/>
      <c r="J42" s="296"/>
      <c r="K42" s="297"/>
      <c r="L42" s="40"/>
      <c r="M42" s="424"/>
      <c r="N42" s="97"/>
      <c r="O42" s="296"/>
      <c r="P42" s="297"/>
      <c r="Q42" s="307"/>
      <c r="R42" s="97"/>
    </row>
    <row r="43" spans="2:18" x14ac:dyDescent="0.2">
      <c r="B43" s="43" t="s">
        <v>132</v>
      </c>
      <c r="C43" s="404"/>
      <c r="D43" s="29"/>
      <c r="E43" s="33">
        <v>20000000</v>
      </c>
      <c r="F43" s="37" t="s">
        <v>12</v>
      </c>
      <c r="G43" s="33">
        <v>35000000</v>
      </c>
      <c r="H43" s="37" t="s">
        <v>12</v>
      </c>
      <c r="I43" s="7"/>
      <c r="J43" s="296"/>
      <c r="K43" s="297"/>
      <c r="L43" s="3"/>
      <c r="M43" s="423" t="s">
        <v>330</v>
      </c>
      <c r="N43" s="37"/>
      <c r="O43" s="296"/>
      <c r="P43" s="297"/>
      <c r="Q43" s="33"/>
      <c r="R43" s="37"/>
    </row>
    <row r="44" spans="2:18" x14ac:dyDescent="0.2">
      <c r="B44" s="43" t="s">
        <v>296</v>
      </c>
      <c r="C44" s="404"/>
      <c r="D44" s="29"/>
      <c r="E44" s="33"/>
      <c r="F44" s="37"/>
      <c r="G44" s="33">
        <v>500000</v>
      </c>
      <c r="H44" s="37" t="s">
        <v>12</v>
      </c>
      <c r="I44" s="7"/>
      <c r="J44" s="296"/>
      <c r="K44" s="297"/>
      <c r="L44" s="3"/>
      <c r="M44" s="423" t="s">
        <v>339</v>
      </c>
      <c r="N44" s="37"/>
      <c r="O44" s="296"/>
      <c r="P44" s="297"/>
      <c r="Q44" s="33"/>
      <c r="R44" s="37"/>
    </row>
    <row r="45" spans="2:18" x14ac:dyDescent="0.2">
      <c r="B45" s="43" t="s">
        <v>297</v>
      </c>
      <c r="C45" s="404"/>
      <c r="D45" s="29"/>
      <c r="E45" s="33"/>
      <c r="F45" s="37"/>
      <c r="G45" s="33">
        <v>250000</v>
      </c>
      <c r="H45" s="37" t="s">
        <v>9</v>
      </c>
      <c r="I45" s="7"/>
      <c r="J45" s="296"/>
      <c r="K45" s="297"/>
      <c r="L45" s="3"/>
      <c r="M45" s="423"/>
      <c r="N45" s="37"/>
      <c r="O45" s="296"/>
      <c r="P45" s="297"/>
      <c r="Q45" s="33"/>
      <c r="R45" s="37"/>
    </row>
    <row r="46" spans="2:18" x14ac:dyDescent="0.2">
      <c r="B46" s="43" t="s">
        <v>308</v>
      </c>
      <c r="C46" s="404"/>
      <c r="D46" s="29"/>
      <c r="E46" s="33"/>
      <c r="F46" s="37"/>
      <c r="G46" s="33">
        <v>450000</v>
      </c>
      <c r="H46" s="37" t="s">
        <v>9</v>
      </c>
      <c r="I46" s="7"/>
      <c r="J46" s="296"/>
      <c r="K46" s="297"/>
      <c r="L46" s="3"/>
      <c r="M46" s="423"/>
      <c r="N46" s="37"/>
      <c r="O46" s="296"/>
      <c r="P46" s="297"/>
      <c r="Q46" s="33"/>
      <c r="R46" s="37"/>
    </row>
    <row r="47" spans="2:18" x14ac:dyDescent="0.2">
      <c r="B47" s="43" t="s">
        <v>256</v>
      </c>
      <c r="C47" s="404"/>
      <c r="D47" s="29"/>
      <c r="E47" s="33">
        <v>10000000</v>
      </c>
      <c r="F47" s="37" t="s">
        <v>12</v>
      </c>
      <c r="G47" s="33"/>
      <c r="H47" s="37"/>
      <c r="I47" s="7"/>
      <c r="J47" s="296"/>
      <c r="K47" s="297"/>
      <c r="L47" s="3"/>
      <c r="M47" s="423" t="s">
        <v>320</v>
      </c>
      <c r="N47" s="37"/>
      <c r="O47" s="296"/>
      <c r="P47" s="297"/>
      <c r="Q47" s="33"/>
      <c r="R47" s="37"/>
    </row>
    <row r="48" spans="2:18" x14ac:dyDescent="0.2">
      <c r="B48" s="313" t="s">
        <v>263</v>
      </c>
      <c r="C48" s="404"/>
      <c r="E48" s="287">
        <v>1000000</v>
      </c>
      <c r="F48" s="286" t="s">
        <v>9</v>
      </c>
      <c r="G48" s="287"/>
      <c r="H48" s="286"/>
      <c r="I48" s="3"/>
      <c r="J48" s="311"/>
      <c r="K48" s="312"/>
      <c r="L48" s="3"/>
      <c r="M48" s="425" t="s">
        <v>315</v>
      </c>
      <c r="N48" s="286"/>
      <c r="O48" s="311"/>
      <c r="P48" s="312"/>
      <c r="Q48" s="287"/>
      <c r="R48" s="286"/>
    </row>
    <row r="49" spans="2:18" x14ac:dyDescent="0.2">
      <c r="B49" s="313" t="s">
        <v>294</v>
      </c>
      <c r="C49" s="404"/>
      <c r="E49" s="287"/>
      <c r="F49" s="286"/>
      <c r="G49" s="287">
        <v>3000000</v>
      </c>
      <c r="H49" s="286" t="s">
        <v>9</v>
      </c>
      <c r="I49" s="3"/>
      <c r="J49" s="311"/>
      <c r="K49" s="312"/>
      <c r="L49" s="3"/>
      <c r="M49" s="425" t="s">
        <v>333</v>
      </c>
      <c r="N49" s="286"/>
      <c r="O49" s="311"/>
      <c r="P49" s="312"/>
      <c r="Q49" s="287"/>
      <c r="R49" s="286"/>
    </row>
    <row r="50" spans="2:18" x14ac:dyDescent="0.2">
      <c r="B50" s="313" t="s">
        <v>294</v>
      </c>
      <c r="C50" s="404"/>
      <c r="E50" s="287"/>
      <c r="F50" s="286"/>
      <c r="G50" s="287">
        <v>3000000</v>
      </c>
      <c r="H50" s="286" t="s">
        <v>12</v>
      </c>
      <c r="I50" s="3"/>
      <c r="J50" s="311"/>
      <c r="K50" s="312"/>
      <c r="L50" s="3"/>
      <c r="M50" s="425" t="s">
        <v>333</v>
      </c>
      <c r="N50" s="286"/>
      <c r="O50" s="311"/>
      <c r="P50" s="312"/>
      <c r="Q50" s="287"/>
      <c r="R50" s="286"/>
    </row>
    <row r="51" spans="2:18" x14ac:dyDescent="0.2">
      <c r="B51" s="313" t="s">
        <v>258</v>
      </c>
      <c r="C51" s="404"/>
      <c r="E51" s="287">
        <v>7800000</v>
      </c>
      <c r="F51" s="286" t="s">
        <v>12</v>
      </c>
      <c r="G51" s="287"/>
      <c r="H51" s="286"/>
      <c r="I51" s="3"/>
      <c r="J51" s="311"/>
      <c r="K51" s="312"/>
      <c r="L51" s="3"/>
      <c r="M51" s="425"/>
      <c r="N51" s="286"/>
      <c r="O51" s="311"/>
      <c r="P51" s="312"/>
      <c r="Q51" s="287"/>
      <c r="R51" s="286"/>
    </row>
    <row r="52" spans="2:18" x14ac:dyDescent="0.2">
      <c r="B52" s="313" t="s">
        <v>302</v>
      </c>
      <c r="C52" s="404"/>
      <c r="E52" s="287"/>
      <c r="F52" s="286"/>
      <c r="G52" s="287">
        <v>500000</v>
      </c>
      <c r="H52" s="286" t="s">
        <v>12</v>
      </c>
      <c r="I52" s="3"/>
      <c r="J52" s="311"/>
      <c r="K52" s="312"/>
      <c r="L52" s="3"/>
      <c r="M52" s="425" t="s">
        <v>334</v>
      </c>
      <c r="N52" s="286"/>
      <c r="O52" s="311"/>
      <c r="P52" s="312"/>
      <c r="Q52" s="287"/>
      <c r="R52" s="286"/>
    </row>
    <row r="53" spans="2:18" x14ac:dyDescent="0.2">
      <c r="B53" s="313" t="s">
        <v>295</v>
      </c>
      <c r="C53" s="404"/>
      <c r="E53" s="287"/>
      <c r="F53" s="286"/>
      <c r="G53" s="287">
        <v>1211623</v>
      </c>
      <c r="H53" s="286" t="s">
        <v>9</v>
      </c>
      <c r="I53" s="3"/>
      <c r="J53" s="311"/>
      <c r="K53" s="312"/>
      <c r="L53" s="3"/>
      <c r="M53" s="425"/>
      <c r="N53" s="286"/>
      <c r="O53" s="311"/>
      <c r="P53" s="312"/>
      <c r="Q53" s="287"/>
      <c r="R53" s="286"/>
    </row>
    <row r="54" spans="2:18" ht="4.5" customHeight="1" x14ac:dyDescent="0.2">
      <c r="B54" s="44"/>
      <c r="C54" s="404"/>
      <c r="E54" s="34"/>
      <c r="F54" s="41"/>
      <c r="G54" s="34"/>
      <c r="H54" s="41"/>
      <c r="I54" s="387"/>
      <c r="J54" s="298"/>
      <c r="K54" s="299"/>
      <c r="L54" s="3"/>
      <c r="M54" s="420"/>
      <c r="N54" s="41"/>
      <c r="O54" s="298"/>
      <c r="P54" s="299"/>
      <c r="Q54" s="34"/>
      <c r="R54" s="41"/>
    </row>
    <row r="55" spans="2:18" x14ac:dyDescent="0.2">
      <c r="B55" s="52" t="s">
        <v>235</v>
      </c>
      <c r="C55" s="400"/>
      <c r="E55" s="39">
        <f>SUM(E10:E53)</f>
        <v>251753469</v>
      </c>
      <c r="F55" s="95"/>
      <c r="G55" s="39">
        <f>SUM(G10:G53)</f>
        <v>130973064</v>
      </c>
      <c r="H55" s="95"/>
      <c r="I55" s="3"/>
      <c r="J55" s="292"/>
      <c r="K55" s="292"/>
      <c r="L55" s="3"/>
      <c r="M55" s="426"/>
      <c r="N55" s="95"/>
      <c r="O55" s="292"/>
      <c r="P55" s="292"/>
      <c r="Q55" s="39"/>
      <c r="R55" s="95"/>
    </row>
    <row r="56" spans="2:18" ht="6" customHeight="1" x14ac:dyDescent="0.2">
      <c r="B56" s="5"/>
      <c r="C56" s="400"/>
      <c r="E56" s="2"/>
      <c r="F56" s="3"/>
      <c r="G56" s="2"/>
      <c r="H56" s="3"/>
      <c r="I56" s="3"/>
      <c r="J56" s="292"/>
      <c r="K56" s="292"/>
      <c r="L56" s="3"/>
      <c r="M56" s="421"/>
      <c r="O56" s="292"/>
      <c r="P56" s="292"/>
      <c r="Q56" s="2"/>
    </row>
    <row r="57" spans="2:18" x14ac:dyDescent="0.2">
      <c r="B57" s="4" t="s">
        <v>2</v>
      </c>
      <c r="C57" s="400"/>
      <c r="E57" s="18"/>
      <c r="F57" s="40"/>
      <c r="G57" s="18"/>
      <c r="H57" s="40"/>
      <c r="I57" s="40"/>
      <c r="J57" s="292"/>
      <c r="K57" s="292"/>
      <c r="L57" s="40"/>
      <c r="M57" s="427"/>
      <c r="N57" s="40"/>
      <c r="O57" s="292"/>
      <c r="P57" s="292"/>
      <c r="Q57" s="18"/>
      <c r="R57" s="40"/>
    </row>
    <row r="58" spans="2:18" ht="5.25" customHeight="1" x14ac:dyDescent="0.2">
      <c r="B58" s="45"/>
      <c r="C58" s="400"/>
      <c r="E58" s="90"/>
      <c r="F58" s="136"/>
      <c r="G58" s="90"/>
      <c r="H58" s="136"/>
      <c r="I58" s="390"/>
      <c r="J58" s="300"/>
      <c r="K58" s="301"/>
      <c r="L58" s="40"/>
      <c r="M58" s="428"/>
      <c r="N58" s="136"/>
      <c r="O58" s="300"/>
      <c r="P58" s="301"/>
      <c r="Q58" s="90"/>
      <c r="R58" s="136"/>
    </row>
    <row r="59" spans="2:18" x14ac:dyDescent="0.2">
      <c r="B59" s="45" t="s">
        <v>267</v>
      </c>
      <c r="C59" s="400"/>
      <c r="E59" s="307">
        <v>-470236</v>
      </c>
      <c r="F59" s="308" t="s">
        <v>9</v>
      </c>
      <c r="G59" s="307">
        <f>E59</f>
        <v>-470236</v>
      </c>
      <c r="H59" s="308" t="s">
        <v>9</v>
      </c>
      <c r="I59" s="391"/>
      <c r="J59" s="305"/>
      <c r="K59" s="306"/>
      <c r="L59" s="40"/>
      <c r="M59" s="424"/>
      <c r="N59" s="308"/>
      <c r="O59" s="305"/>
      <c r="P59" s="306"/>
      <c r="Q59" s="307"/>
      <c r="R59" s="308"/>
    </row>
    <row r="60" spans="2:18" x14ac:dyDescent="0.2">
      <c r="B60" s="45" t="s">
        <v>298</v>
      </c>
      <c r="C60" s="400"/>
      <c r="E60" s="307"/>
      <c r="F60" s="308"/>
      <c r="G60" s="307">
        <v>-43374</v>
      </c>
      <c r="H60" s="308" t="s">
        <v>9</v>
      </c>
      <c r="I60" s="391"/>
      <c r="J60" s="305"/>
      <c r="K60" s="306"/>
      <c r="L60" s="40"/>
      <c r="M60" s="424"/>
      <c r="N60" s="308"/>
      <c r="O60" s="305"/>
      <c r="P60" s="306"/>
      <c r="Q60" s="307"/>
      <c r="R60" s="308"/>
    </row>
    <row r="61" spans="2:18" x14ac:dyDescent="0.2">
      <c r="B61" s="45" t="s">
        <v>298</v>
      </c>
      <c r="C61" s="400"/>
      <c r="E61" s="307"/>
      <c r="F61" s="308"/>
      <c r="G61" s="307">
        <v>-6718</v>
      </c>
      <c r="H61" s="308" t="s">
        <v>12</v>
      </c>
      <c r="I61" s="391"/>
      <c r="J61" s="305"/>
      <c r="K61" s="306"/>
      <c r="L61" s="40"/>
      <c r="M61" s="424"/>
      <c r="N61" s="308"/>
      <c r="O61" s="305"/>
      <c r="P61" s="306"/>
      <c r="Q61" s="307"/>
      <c r="R61" s="308"/>
    </row>
    <row r="62" spans="2:18" x14ac:dyDescent="0.2">
      <c r="B62" s="45" t="s">
        <v>299</v>
      </c>
      <c r="C62" s="400"/>
      <c r="E62" s="307"/>
      <c r="F62" s="308"/>
      <c r="G62" s="307">
        <v>975000</v>
      </c>
      <c r="H62" s="308" t="s">
        <v>12</v>
      </c>
      <c r="I62" s="391"/>
      <c r="J62" s="305"/>
      <c r="K62" s="306"/>
      <c r="L62" s="40"/>
      <c r="M62" s="424" t="s">
        <v>327</v>
      </c>
      <c r="N62" s="308"/>
      <c r="O62" s="305"/>
      <c r="P62" s="306"/>
      <c r="Q62" s="307"/>
      <c r="R62" s="308"/>
    </row>
    <row r="63" spans="2:18" x14ac:dyDescent="0.2">
      <c r="B63" s="45" t="s">
        <v>300</v>
      </c>
      <c r="C63" s="400"/>
      <c r="E63" s="307"/>
      <c r="F63" s="308"/>
      <c r="G63" s="307">
        <v>750000</v>
      </c>
      <c r="H63" s="308" t="s">
        <v>9</v>
      </c>
      <c r="I63" s="391"/>
      <c r="J63" s="305"/>
      <c r="K63" s="306"/>
      <c r="L63" s="40"/>
      <c r="M63" s="424"/>
      <c r="N63" s="308"/>
      <c r="O63" s="305"/>
      <c r="P63" s="306"/>
      <c r="Q63" s="307"/>
      <c r="R63" s="308"/>
    </row>
    <row r="64" spans="2:18" x14ac:dyDescent="0.2">
      <c r="B64" s="45" t="s">
        <v>335</v>
      </c>
      <c r="C64" s="400"/>
      <c r="E64" s="307"/>
      <c r="F64" s="308"/>
      <c r="G64" s="307">
        <v>550000</v>
      </c>
      <c r="H64" s="308" t="s">
        <v>12</v>
      </c>
      <c r="I64" s="391"/>
      <c r="J64" s="305"/>
      <c r="K64" s="306"/>
      <c r="L64" s="40"/>
      <c r="M64" s="424"/>
      <c r="N64" s="308"/>
      <c r="O64" s="305"/>
      <c r="P64" s="306"/>
      <c r="Q64" s="307"/>
      <c r="R64" s="308"/>
    </row>
    <row r="65" spans="2:18" x14ac:dyDescent="0.2">
      <c r="B65" s="45" t="s">
        <v>301</v>
      </c>
      <c r="C65" s="400"/>
      <c r="E65" s="307"/>
      <c r="F65" s="308"/>
      <c r="G65" s="307">
        <v>465000</v>
      </c>
      <c r="H65" s="308" t="s">
        <v>9</v>
      </c>
      <c r="I65" s="391"/>
      <c r="J65" s="305"/>
      <c r="K65" s="306"/>
      <c r="L65" s="40"/>
      <c r="M65" s="424" t="s">
        <v>331</v>
      </c>
      <c r="N65" s="308"/>
      <c r="O65" s="305"/>
      <c r="P65" s="306"/>
      <c r="Q65" s="307"/>
      <c r="R65" s="308"/>
    </row>
    <row r="66" spans="2:18" ht="14.25" customHeight="1" x14ac:dyDescent="0.2">
      <c r="B66" s="45" t="s">
        <v>268</v>
      </c>
      <c r="C66" s="400"/>
      <c r="E66" s="307">
        <v>5000000</v>
      </c>
      <c r="F66" s="308" t="s">
        <v>9</v>
      </c>
      <c r="G66" s="307"/>
      <c r="H66" s="308"/>
      <c r="I66" s="391"/>
      <c r="J66" s="305"/>
      <c r="K66" s="306"/>
      <c r="L66" s="40"/>
      <c r="M66" s="424"/>
      <c r="N66" s="308"/>
      <c r="O66" s="305"/>
      <c r="P66" s="306"/>
      <c r="Q66" s="307"/>
      <c r="R66" s="308"/>
    </row>
    <row r="67" spans="2:18" x14ac:dyDescent="0.2">
      <c r="B67" s="45" t="s">
        <v>269</v>
      </c>
      <c r="C67" s="400"/>
      <c r="E67" s="307">
        <v>4000000</v>
      </c>
      <c r="F67" s="308" t="s">
        <v>9</v>
      </c>
      <c r="G67" s="307"/>
      <c r="H67" s="308"/>
      <c r="I67" s="391"/>
      <c r="J67" s="305"/>
      <c r="K67" s="306"/>
      <c r="L67" s="40"/>
      <c r="M67" s="424"/>
      <c r="N67" s="308"/>
      <c r="O67" s="305"/>
      <c r="P67" s="306"/>
      <c r="Q67" s="307"/>
      <c r="R67" s="308"/>
    </row>
    <row r="68" spans="2:18" ht="12.75" customHeight="1" x14ac:dyDescent="0.2">
      <c r="B68" s="45" t="s">
        <v>270</v>
      </c>
      <c r="C68" s="400"/>
      <c r="D68" s="29"/>
      <c r="E68" s="50">
        <v>3000000</v>
      </c>
      <c r="F68" s="97" t="s">
        <v>9</v>
      </c>
      <c r="G68" s="50"/>
      <c r="H68" s="97"/>
      <c r="I68" s="389"/>
      <c r="J68" s="296"/>
      <c r="K68" s="297"/>
      <c r="L68" s="40"/>
      <c r="M68" s="429"/>
      <c r="N68" s="97"/>
      <c r="O68" s="296"/>
      <c r="P68" s="297"/>
      <c r="Q68" s="50"/>
      <c r="R68" s="97"/>
    </row>
    <row r="69" spans="2:18" ht="12.75" customHeight="1" x14ac:dyDescent="0.2">
      <c r="B69" s="45" t="s">
        <v>271</v>
      </c>
      <c r="C69" s="400"/>
      <c r="D69" s="29"/>
      <c r="E69" s="50">
        <v>2500000</v>
      </c>
      <c r="F69" s="97" t="s">
        <v>12</v>
      </c>
      <c r="G69" s="50"/>
      <c r="H69" s="97"/>
      <c r="I69" s="389"/>
      <c r="J69" s="296"/>
      <c r="K69" s="297"/>
      <c r="L69" s="40"/>
      <c r="M69" s="429"/>
      <c r="N69" s="97"/>
      <c r="O69" s="296"/>
      <c r="P69" s="297"/>
      <c r="Q69" s="50"/>
      <c r="R69" s="97"/>
    </row>
    <row r="70" spans="2:18" ht="12.75" customHeight="1" x14ac:dyDescent="0.2">
      <c r="B70" s="45" t="s">
        <v>123</v>
      </c>
      <c r="C70" s="400"/>
      <c r="D70" s="29"/>
      <c r="E70" s="50">
        <v>1250000</v>
      </c>
      <c r="F70" s="97" t="s">
        <v>12</v>
      </c>
      <c r="G70" s="50"/>
      <c r="H70" s="97"/>
      <c r="I70" s="389"/>
      <c r="J70" s="296"/>
      <c r="K70" s="297"/>
      <c r="L70" s="40"/>
      <c r="M70" s="429"/>
      <c r="N70" s="97"/>
      <c r="O70" s="296"/>
      <c r="P70" s="297"/>
      <c r="Q70" s="50"/>
      <c r="R70" s="97"/>
    </row>
    <row r="71" spans="2:18" ht="12.75" customHeight="1" x14ac:dyDescent="0.2">
      <c r="B71" s="45" t="s">
        <v>276</v>
      </c>
      <c r="C71" s="400"/>
      <c r="D71" s="29"/>
      <c r="E71" s="50">
        <v>900000</v>
      </c>
      <c r="F71" s="97" t="s">
        <v>12</v>
      </c>
      <c r="G71" s="50"/>
      <c r="H71" s="97"/>
      <c r="I71" s="389"/>
      <c r="J71" s="296"/>
      <c r="K71" s="297"/>
      <c r="L71" s="40"/>
      <c r="M71" s="429"/>
      <c r="N71" s="97"/>
      <c r="O71" s="296"/>
      <c r="P71" s="297"/>
      <c r="Q71" s="50"/>
      <c r="R71" s="97"/>
    </row>
    <row r="72" spans="2:18" ht="12.75" customHeight="1" x14ac:dyDescent="0.2">
      <c r="B72" s="45" t="s">
        <v>272</v>
      </c>
      <c r="C72" s="400"/>
      <c r="D72" s="29"/>
      <c r="E72" s="50">
        <v>850000</v>
      </c>
      <c r="F72" s="97" t="s">
        <v>9</v>
      </c>
      <c r="G72" s="50">
        <f>E72</f>
        <v>850000</v>
      </c>
      <c r="H72" s="97" t="s">
        <v>9</v>
      </c>
      <c r="I72" s="389"/>
      <c r="J72" s="296"/>
      <c r="K72" s="297"/>
      <c r="L72" s="40"/>
      <c r="M72" s="429"/>
      <c r="N72" s="97"/>
      <c r="O72" s="296"/>
      <c r="P72" s="297"/>
      <c r="Q72" s="50"/>
      <c r="R72" s="97"/>
    </row>
    <row r="73" spans="2:18" ht="12.75" customHeight="1" x14ac:dyDescent="0.2">
      <c r="B73" s="45" t="s">
        <v>273</v>
      </c>
      <c r="C73" s="400"/>
      <c r="E73" s="50">
        <v>500000</v>
      </c>
      <c r="F73" s="97" t="s">
        <v>12</v>
      </c>
      <c r="G73" s="50"/>
      <c r="H73" s="97"/>
      <c r="I73" s="389"/>
      <c r="J73" s="296"/>
      <c r="K73" s="297"/>
      <c r="L73" s="40"/>
      <c r="M73" s="429"/>
      <c r="N73" s="97"/>
      <c r="O73" s="296"/>
      <c r="P73" s="297"/>
      <c r="Q73" s="50"/>
      <c r="R73" s="97"/>
    </row>
    <row r="74" spans="2:18" ht="12.75" customHeight="1" x14ac:dyDescent="0.2">
      <c r="B74" s="45" t="s">
        <v>274</v>
      </c>
      <c r="C74" s="400"/>
      <c r="E74" s="50">
        <v>101938</v>
      </c>
      <c r="F74" s="97" t="s">
        <v>9</v>
      </c>
      <c r="G74" s="50">
        <f>E74</f>
        <v>101938</v>
      </c>
      <c r="H74" s="97" t="s">
        <v>9</v>
      </c>
      <c r="I74" s="389"/>
      <c r="J74" s="384"/>
      <c r="K74" s="297"/>
      <c r="L74" s="40"/>
      <c r="M74" s="429"/>
      <c r="N74" s="97"/>
      <c r="O74" s="384"/>
      <c r="P74" s="297"/>
      <c r="Q74" s="50"/>
      <c r="R74" s="97"/>
    </row>
    <row r="75" spans="2:18" ht="12.75" customHeight="1" x14ac:dyDescent="0.2">
      <c r="B75" s="45" t="s">
        <v>275</v>
      </c>
      <c r="C75" s="400"/>
      <c r="D75" s="29"/>
      <c r="E75" s="50">
        <v>100000</v>
      </c>
      <c r="F75" s="97" t="s">
        <v>12</v>
      </c>
      <c r="G75" s="50"/>
      <c r="H75" s="97"/>
      <c r="I75" s="389"/>
      <c r="J75" s="296"/>
      <c r="K75" s="297"/>
      <c r="L75" s="40"/>
      <c r="M75" s="429"/>
      <c r="N75" s="97"/>
      <c r="O75" s="296"/>
      <c r="P75" s="297"/>
      <c r="Q75" s="50"/>
      <c r="R75" s="97"/>
    </row>
    <row r="76" spans="2:18" ht="12.75" customHeight="1" x14ac:dyDescent="0.2">
      <c r="B76" s="215" t="s">
        <v>140</v>
      </c>
      <c r="C76" s="400"/>
      <c r="D76" s="29"/>
      <c r="E76" s="60">
        <v>1590201</v>
      </c>
      <c r="F76" s="98" t="s">
        <v>9</v>
      </c>
      <c r="G76" s="60"/>
      <c r="H76" s="98"/>
      <c r="I76" s="392"/>
      <c r="J76" s="311"/>
      <c r="K76" s="312"/>
      <c r="L76" s="40"/>
      <c r="M76" s="430"/>
      <c r="N76" s="98"/>
      <c r="O76" s="311"/>
      <c r="P76" s="312"/>
      <c r="Q76" s="60"/>
      <c r="R76" s="98"/>
    </row>
    <row r="77" spans="2:18" ht="12.75" customHeight="1" x14ac:dyDescent="0.2">
      <c r="B77" s="215" t="s">
        <v>277</v>
      </c>
      <c r="C77" s="400"/>
      <c r="D77" s="29"/>
      <c r="E77" s="60">
        <v>1395547</v>
      </c>
      <c r="F77" s="98" t="s">
        <v>9</v>
      </c>
      <c r="G77" s="60"/>
      <c r="H77" s="98"/>
      <c r="I77" s="392"/>
      <c r="J77" s="311"/>
      <c r="K77" s="312"/>
      <c r="L77" s="40"/>
      <c r="M77" s="430"/>
      <c r="N77" s="98"/>
      <c r="O77" s="311"/>
      <c r="P77" s="312"/>
      <c r="Q77" s="60"/>
      <c r="R77" s="98"/>
    </row>
    <row r="78" spans="2:18" ht="12.75" customHeight="1" x14ac:dyDescent="0.2">
      <c r="B78" s="215" t="s">
        <v>278</v>
      </c>
      <c r="C78" s="400"/>
      <c r="D78" s="29"/>
      <c r="E78" s="60">
        <v>969000</v>
      </c>
      <c r="F78" s="98" t="s">
        <v>9</v>
      </c>
      <c r="G78" s="60">
        <f>E78</f>
        <v>969000</v>
      </c>
      <c r="H78" s="98" t="s">
        <v>9</v>
      </c>
      <c r="I78" s="392"/>
      <c r="J78" s="311"/>
      <c r="K78" s="312"/>
      <c r="L78" s="40"/>
      <c r="M78" s="430"/>
      <c r="N78" s="98"/>
      <c r="O78" s="311"/>
      <c r="P78" s="312"/>
      <c r="Q78" s="60"/>
      <c r="R78" s="98"/>
    </row>
    <row r="79" spans="2:18" ht="12.75" customHeight="1" x14ac:dyDescent="0.2">
      <c r="B79" s="215" t="s">
        <v>278</v>
      </c>
      <c r="C79" s="400"/>
      <c r="D79" s="29"/>
      <c r="E79" s="60">
        <v>970000</v>
      </c>
      <c r="F79" s="98" t="s">
        <v>12</v>
      </c>
      <c r="G79" s="60"/>
      <c r="H79" s="98"/>
      <c r="I79" s="392"/>
      <c r="J79" s="311"/>
      <c r="K79" s="312"/>
      <c r="L79" s="40"/>
      <c r="M79" s="430"/>
      <c r="N79" s="98"/>
      <c r="O79" s="311"/>
      <c r="P79" s="312"/>
      <c r="Q79" s="60"/>
      <c r="R79" s="98"/>
    </row>
    <row r="80" spans="2:18" ht="6" customHeight="1" x14ac:dyDescent="0.2">
      <c r="B80" s="191"/>
      <c r="C80" s="404"/>
      <c r="E80" s="34"/>
      <c r="F80" s="41"/>
      <c r="G80" s="34"/>
      <c r="H80" s="41"/>
      <c r="I80" s="387"/>
      <c r="J80" s="298"/>
      <c r="K80" s="299"/>
      <c r="L80" s="3"/>
      <c r="M80" s="420"/>
      <c r="N80" s="41"/>
      <c r="O80" s="298"/>
      <c r="P80" s="299"/>
      <c r="Q80" s="34"/>
      <c r="R80" s="41"/>
    </row>
    <row r="81" spans="2:18" ht="12.75" customHeight="1" x14ac:dyDescent="0.2">
      <c r="B81" s="190" t="s">
        <v>3</v>
      </c>
      <c r="C81" s="404"/>
      <c r="E81" s="39">
        <f>SUM(E59:E80)</f>
        <v>22656450</v>
      </c>
      <c r="F81" s="39"/>
      <c r="G81" s="39">
        <f>SUM(G59:G80)</f>
        <v>4140610</v>
      </c>
      <c r="H81" s="137"/>
      <c r="I81" s="2"/>
      <c r="J81" s="292"/>
      <c r="K81" s="292"/>
      <c r="L81" s="3"/>
      <c r="M81" s="426"/>
      <c r="N81" s="137"/>
      <c r="O81" s="292"/>
      <c r="P81" s="292"/>
      <c r="Q81" s="39"/>
      <c r="R81" s="137"/>
    </row>
    <row r="82" spans="2:18" ht="5.25" customHeight="1" x14ac:dyDescent="0.2">
      <c r="B82" s="5"/>
      <c r="C82" s="404"/>
      <c r="E82" s="2"/>
      <c r="F82" s="3"/>
      <c r="G82" s="2"/>
      <c r="H82" s="3"/>
      <c r="I82" s="3"/>
      <c r="J82" s="292"/>
      <c r="K82" s="292"/>
      <c r="L82" s="3"/>
      <c r="M82" s="421"/>
      <c r="O82" s="292"/>
      <c r="P82" s="292"/>
      <c r="Q82" s="2"/>
    </row>
    <row r="83" spans="2:18" ht="15.75" customHeight="1" x14ac:dyDescent="0.2">
      <c r="B83" s="6" t="s">
        <v>141</v>
      </c>
      <c r="C83" s="404"/>
      <c r="E83" s="2"/>
      <c r="F83" s="3"/>
      <c r="G83" s="2"/>
      <c r="H83" s="3"/>
      <c r="I83" s="3"/>
      <c r="J83" s="292"/>
      <c r="K83" s="292"/>
      <c r="L83" s="3"/>
      <c r="M83" s="421"/>
      <c r="O83" s="292"/>
      <c r="P83" s="292"/>
      <c r="Q83" s="2"/>
    </row>
    <row r="84" spans="2:18" x14ac:dyDescent="0.2">
      <c r="B84" s="45"/>
      <c r="C84" s="404"/>
      <c r="D84" s="29"/>
      <c r="E84" s="90"/>
      <c r="F84" s="96"/>
      <c r="G84" s="90"/>
      <c r="H84" s="96"/>
      <c r="I84" s="94"/>
      <c r="J84" s="300"/>
      <c r="K84" s="301"/>
      <c r="L84" s="3"/>
      <c r="M84" s="428"/>
      <c r="N84" s="96"/>
      <c r="O84" s="300"/>
      <c r="P84" s="301"/>
      <c r="Q84" s="90"/>
      <c r="R84" s="96"/>
    </row>
    <row r="85" spans="2:18" x14ac:dyDescent="0.2">
      <c r="B85" s="45" t="s">
        <v>279</v>
      </c>
      <c r="C85" s="404"/>
      <c r="D85" s="29"/>
      <c r="E85" s="314" t="s">
        <v>281</v>
      </c>
      <c r="F85" s="286"/>
      <c r="G85" s="314"/>
      <c r="H85" s="286"/>
      <c r="I85" s="3"/>
      <c r="J85" s="315"/>
      <c r="K85" s="316"/>
      <c r="L85" s="3"/>
      <c r="M85" s="431"/>
      <c r="N85" s="286"/>
      <c r="O85" s="315"/>
      <c r="P85" s="316"/>
      <c r="Q85" s="314"/>
      <c r="R85" s="286"/>
    </row>
    <row r="86" spans="2:18" x14ac:dyDescent="0.2">
      <c r="B86" s="45" t="s">
        <v>280</v>
      </c>
      <c r="C86" s="404"/>
      <c r="D86" s="29"/>
      <c r="E86" s="314" t="s">
        <v>281</v>
      </c>
      <c r="F86" s="286"/>
      <c r="G86" s="314">
        <v>1000000</v>
      </c>
      <c r="H86" s="286" t="s">
        <v>9</v>
      </c>
      <c r="I86" s="3"/>
      <c r="J86" s="315"/>
      <c r="K86" s="316"/>
      <c r="L86" s="3"/>
      <c r="M86" s="431"/>
      <c r="N86" s="286"/>
      <c r="O86" s="315"/>
      <c r="P86" s="316"/>
      <c r="Q86" s="314"/>
      <c r="R86" s="286"/>
    </row>
    <row r="87" spans="2:18" ht="12.75" customHeight="1" x14ac:dyDescent="0.2">
      <c r="B87" s="45" t="s">
        <v>176</v>
      </c>
      <c r="C87" s="400"/>
      <c r="D87" s="29"/>
      <c r="E87" s="50">
        <v>500000</v>
      </c>
      <c r="F87" s="97" t="s">
        <v>9</v>
      </c>
      <c r="G87" s="50">
        <f>E87</f>
        <v>500000</v>
      </c>
      <c r="H87" s="97" t="s">
        <v>9</v>
      </c>
      <c r="I87" s="389"/>
      <c r="J87" s="296"/>
      <c r="K87" s="297"/>
      <c r="L87" s="40"/>
      <c r="M87" s="429"/>
      <c r="N87" s="97"/>
      <c r="O87" s="296"/>
      <c r="P87" s="297"/>
      <c r="Q87" s="50"/>
      <c r="R87" s="97"/>
    </row>
    <row r="88" spans="2:18" x14ac:dyDescent="0.2">
      <c r="B88" s="45" t="s">
        <v>282</v>
      </c>
      <c r="C88" s="404"/>
      <c r="D88" s="29"/>
      <c r="E88" s="50">
        <v>500000</v>
      </c>
      <c r="F88" s="38" t="s">
        <v>12</v>
      </c>
      <c r="G88" s="50"/>
      <c r="H88" s="38"/>
      <c r="I88" s="3"/>
      <c r="J88" s="315"/>
      <c r="K88" s="316"/>
      <c r="L88" s="3"/>
      <c r="M88" s="429"/>
      <c r="N88" s="38"/>
      <c r="O88" s="315"/>
      <c r="P88" s="316"/>
      <c r="Q88" s="50"/>
      <c r="R88" s="38"/>
    </row>
    <row r="89" spans="2:18" x14ac:dyDescent="0.2">
      <c r="B89" s="45" t="s">
        <v>287</v>
      </c>
      <c r="C89" s="404"/>
      <c r="D89" s="29"/>
      <c r="E89" s="50">
        <v>350000</v>
      </c>
      <c r="F89" s="38" t="s">
        <v>12</v>
      </c>
      <c r="G89" s="50"/>
      <c r="H89" s="38"/>
      <c r="I89" s="3"/>
      <c r="J89" s="315"/>
      <c r="K89" s="316"/>
      <c r="L89" s="3"/>
      <c r="M89" s="429"/>
      <c r="N89" s="38"/>
      <c r="O89" s="315"/>
      <c r="P89" s="316"/>
      <c r="Q89" s="50"/>
      <c r="R89" s="38"/>
    </row>
    <row r="90" spans="2:18" x14ac:dyDescent="0.2">
      <c r="B90" s="45" t="s">
        <v>304</v>
      </c>
      <c r="C90" s="404"/>
      <c r="D90" s="29"/>
      <c r="E90" s="50"/>
      <c r="F90" s="38"/>
      <c r="G90" s="50">
        <v>7000000</v>
      </c>
      <c r="H90" s="38" t="s">
        <v>12</v>
      </c>
      <c r="I90" s="3"/>
      <c r="J90" s="315"/>
      <c r="K90" s="316"/>
      <c r="L90" s="3"/>
      <c r="M90" s="429" t="s">
        <v>336</v>
      </c>
      <c r="N90" s="38"/>
      <c r="O90" s="315"/>
      <c r="P90" s="316"/>
      <c r="Q90" s="50"/>
      <c r="R90" s="38"/>
    </row>
    <row r="91" spans="2:18" x14ac:dyDescent="0.2">
      <c r="B91" s="45" t="s">
        <v>303</v>
      </c>
      <c r="C91" s="404"/>
      <c r="D91" s="29"/>
      <c r="E91" s="50"/>
      <c r="F91" s="38"/>
      <c r="G91" s="50">
        <v>500000</v>
      </c>
      <c r="H91" s="38" t="s">
        <v>9</v>
      </c>
      <c r="I91" s="3"/>
      <c r="J91" s="315"/>
      <c r="K91" s="316"/>
      <c r="L91" s="3"/>
      <c r="M91" s="429"/>
      <c r="N91" s="38"/>
      <c r="O91" s="315"/>
      <c r="P91" s="316"/>
      <c r="Q91" s="50"/>
      <c r="R91" s="38"/>
    </row>
    <row r="92" spans="2:18" x14ac:dyDescent="0.2">
      <c r="B92" s="45" t="s">
        <v>305</v>
      </c>
      <c r="C92" s="404"/>
      <c r="D92" s="29"/>
      <c r="E92" s="50"/>
      <c r="F92" s="38"/>
      <c r="G92" s="50">
        <v>500000</v>
      </c>
      <c r="H92" s="38" t="s">
        <v>12</v>
      </c>
      <c r="I92" s="3"/>
      <c r="J92" s="315"/>
      <c r="K92" s="316"/>
      <c r="L92" s="3"/>
      <c r="M92" s="429"/>
      <c r="N92" s="38"/>
      <c r="O92" s="315"/>
      <c r="P92" s="316"/>
      <c r="Q92" s="50"/>
      <c r="R92" s="38"/>
    </row>
    <row r="93" spans="2:18" x14ac:dyDescent="0.2">
      <c r="B93" s="45" t="s">
        <v>306</v>
      </c>
      <c r="C93" s="404"/>
      <c r="D93" s="29"/>
      <c r="E93" s="50"/>
      <c r="F93" s="38"/>
      <c r="G93" s="50">
        <v>400000</v>
      </c>
      <c r="H93" s="38" t="s">
        <v>12</v>
      </c>
      <c r="I93" s="3"/>
      <c r="J93" s="315"/>
      <c r="K93" s="316"/>
      <c r="L93" s="3"/>
      <c r="M93" s="429" t="s">
        <v>322</v>
      </c>
      <c r="N93" s="38"/>
      <c r="O93" s="315"/>
      <c r="P93" s="316"/>
      <c r="Q93" s="50"/>
      <c r="R93" s="38"/>
    </row>
    <row r="94" spans="2:18" x14ac:dyDescent="0.2">
      <c r="B94" s="45" t="s">
        <v>307</v>
      </c>
      <c r="C94" s="404"/>
      <c r="D94" s="29"/>
      <c r="E94" s="50"/>
      <c r="F94" s="38"/>
      <c r="G94" s="50">
        <v>250000</v>
      </c>
      <c r="H94" s="38" t="s">
        <v>12</v>
      </c>
      <c r="I94" s="3"/>
      <c r="J94" s="315"/>
      <c r="K94" s="316"/>
      <c r="L94" s="3"/>
      <c r="M94" s="429"/>
      <c r="N94" s="38"/>
      <c r="O94" s="315"/>
      <c r="P94" s="316"/>
      <c r="Q94" s="50"/>
      <c r="R94" s="38"/>
    </row>
    <row r="95" spans="2:18" x14ac:dyDescent="0.2">
      <c r="B95" s="45"/>
      <c r="C95" s="404"/>
      <c r="D95" s="29"/>
      <c r="E95" s="50"/>
      <c r="F95" s="38"/>
      <c r="G95" s="50"/>
      <c r="H95" s="38"/>
      <c r="I95" s="3"/>
      <c r="J95" s="315"/>
      <c r="K95" s="316"/>
      <c r="L95" s="3"/>
      <c r="M95" s="429"/>
      <c r="N95" s="38"/>
      <c r="O95" s="315"/>
      <c r="P95" s="316"/>
      <c r="Q95" s="50"/>
      <c r="R95" s="38"/>
    </row>
    <row r="96" spans="2:18" ht="7.5" customHeight="1" x14ac:dyDescent="0.2">
      <c r="B96" s="47"/>
      <c r="C96" s="404"/>
      <c r="E96" s="182"/>
      <c r="F96" s="96"/>
      <c r="G96" s="182"/>
      <c r="H96" s="96"/>
      <c r="I96" s="3"/>
      <c r="J96" s="292"/>
      <c r="K96" s="292"/>
      <c r="L96" s="3"/>
      <c r="M96" s="432"/>
      <c r="N96" s="96"/>
      <c r="O96" s="292"/>
      <c r="P96" s="292"/>
      <c r="Q96" s="182"/>
      <c r="R96" s="96"/>
    </row>
    <row r="97" spans="2:18" x14ac:dyDescent="0.2">
      <c r="B97" s="47" t="s">
        <v>4</v>
      </c>
      <c r="C97" s="406"/>
      <c r="E97" s="9">
        <f>SUM(E84:E96)</f>
        <v>1350000</v>
      </c>
      <c r="F97" s="49"/>
      <c r="G97" s="9">
        <f>SUM(G84:G96)</f>
        <v>10150000</v>
      </c>
      <c r="H97" s="396"/>
      <c r="I97" s="3"/>
      <c r="J97" s="292"/>
      <c r="K97" s="292"/>
      <c r="L97" s="10"/>
      <c r="M97" s="433"/>
      <c r="N97" s="49"/>
      <c r="O97" s="292"/>
      <c r="P97" s="292"/>
      <c r="Q97" s="9"/>
      <c r="R97" s="49"/>
    </row>
    <row r="98" spans="2:18" ht="6" customHeight="1" x14ac:dyDescent="0.2">
      <c r="B98" s="47"/>
      <c r="C98" s="406"/>
      <c r="E98" s="11"/>
      <c r="F98" s="23"/>
      <c r="G98" s="11"/>
      <c r="H98" s="23"/>
      <c r="I98" s="10"/>
      <c r="J98" s="292"/>
      <c r="K98" s="292"/>
      <c r="L98" s="10"/>
      <c r="M98" s="434"/>
      <c r="N98" s="23"/>
      <c r="O98" s="292"/>
      <c r="P98" s="292"/>
      <c r="Q98" s="11"/>
      <c r="R98" s="23"/>
    </row>
    <row r="99" spans="2:18" ht="6" customHeight="1" x14ac:dyDescent="0.2">
      <c r="B99" s="48"/>
      <c r="C99" s="404"/>
      <c r="E99" s="26"/>
      <c r="F99" s="25"/>
      <c r="G99" s="26"/>
      <c r="H99" s="25"/>
      <c r="I99" s="3"/>
      <c r="J99" s="292"/>
      <c r="K99" s="292"/>
      <c r="L99" s="3"/>
      <c r="M99" s="435"/>
      <c r="N99" s="25"/>
      <c r="O99" s="292"/>
      <c r="P99" s="292"/>
      <c r="Q99" s="26"/>
      <c r="R99" s="25"/>
    </row>
    <row r="100" spans="2:18" ht="8.1" customHeight="1" thickBot="1" x14ac:dyDescent="0.25">
      <c r="B100" s="14"/>
      <c r="C100" s="407"/>
      <c r="E100" s="2"/>
      <c r="F100" s="3"/>
      <c r="G100" s="2"/>
      <c r="H100" s="3"/>
      <c r="I100" s="3"/>
      <c r="J100" s="292"/>
      <c r="K100" s="292"/>
      <c r="L100" s="32"/>
      <c r="M100" s="421"/>
      <c r="O100" s="292"/>
      <c r="P100" s="292"/>
      <c r="Q100" s="2"/>
    </row>
    <row r="101" spans="2:18" ht="17.45" customHeight="1" thickBot="1" x14ac:dyDescent="0.25">
      <c r="B101" s="51" t="s">
        <v>17</v>
      </c>
      <c r="C101" s="407"/>
      <c r="E101" s="2"/>
      <c r="F101" s="3"/>
      <c r="G101" s="2"/>
      <c r="H101" s="3"/>
      <c r="I101" s="3"/>
      <c r="J101" s="292"/>
      <c r="K101" s="292"/>
      <c r="L101" s="32"/>
      <c r="M101" s="421"/>
      <c r="O101" s="292"/>
      <c r="P101" s="292"/>
      <c r="Q101" s="2"/>
    </row>
    <row r="102" spans="2:18" ht="12.75" customHeight="1" x14ac:dyDescent="0.2">
      <c r="B102" s="35" t="s">
        <v>233</v>
      </c>
      <c r="C102" s="407"/>
      <c r="E102" s="30">
        <f>292844077+299879+1275795+291214</f>
        <v>294710965</v>
      </c>
      <c r="F102" s="96" t="s">
        <v>9</v>
      </c>
      <c r="G102" s="30">
        <v>99437586</v>
      </c>
      <c r="H102" s="96" t="s">
        <v>9</v>
      </c>
      <c r="I102" s="94"/>
      <c r="J102" s="300"/>
      <c r="K102" s="301"/>
      <c r="L102" s="3"/>
      <c r="M102" s="417"/>
      <c r="N102" s="96"/>
      <c r="O102" s="300"/>
      <c r="P102" s="301"/>
      <c r="Q102" s="30"/>
      <c r="R102" s="96"/>
    </row>
    <row r="103" spans="2:18" x14ac:dyDescent="0.2">
      <c r="B103" s="35" t="s">
        <v>52</v>
      </c>
      <c r="C103" s="407"/>
      <c r="E103" s="33">
        <v>7604751</v>
      </c>
      <c r="F103" s="37"/>
      <c r="G103" s="33">
        <v>1345225</v>
      </c>
      <c r="H103" s="37" t="s">
        <v>9</v>
      </c>
      <c r="I103" s="7"/>
      <c r="J103" s="305"/>
      <c r="K103" s="306"/>
      <c r="L103" s="3"/>
      <c r="M103" s="423"/>
      <c r="N103" s="37"/>
      <c r="O103" s="305"/>
      <c r="P103" s="306"/>
      <c r="Q103" s="33"/>
      <c r="R103" s="37"/>
    </row>
    <row r="104" spans="2:18" x14ac:dyDescent="0.2">
      <c r="B104" s="35" t="s">
        <v>61</v>
      </c>
      <c r="C104" s="407"/>
      <c r="E104" s="33">
        <v>12090508</v>
      </c>
      <c r="F104" s="37"/>
      <c r="G104" s="33">
        <v>7112063</v>
      </c>
      <c r="H104" s="37" t="s">
        <v>9</v>
      </c>
      <c r="I104" s="7"/>
      <c r="J104" s="305"/>
      <c r="K104" s="306"/>
      <c r="L104" s="3"/>
      <c r="M104" s="423"/>
      <c r="N104" s="37"/>
      <c r="O104" s="305"/>
      <c r="P104" s="306"/>
      <c r="Q104" s="33"/>
      <c r="R104" s="37"/>
    </row>
    <row r="105" spans="2:18" x14ac:dyDescent="0.2">
      <c r="B105" s="35" t="s">
        <v>288</v>
      </c>
      <c r="C105" s="407"/>
      <c r="E105" s="33">
        <v>5874500</v>
      </c>
      <c r="F105" s="37"/>
      <c r="G105" s="33">
        <v>3455588</v>
      </c>
      <c r="H105" s="37" t="s">
        <v>9</v>
      </c>
      <c r="I105" s="7"/>
      <c r="J105" s="305"/>
      <c r="K105" s="306"/>
      <c r="L105" s="3"/>
      <c r="M105" s="423"/>
      <c r="N105" s="37"/>
      <c r="O105" s="305"/>
      <c r="P105" s="306"/>
      <c r="Q105" s="33"/>
      <c r="R105" s="37"/>
    </row>
    <row r="106" spans="2:18" ht="13.5" customHeight="1" x14ac:dyDescent="0.2">
      <c r="B106" s="35" t="s">
        <v>289</v>
      </c>
      <c r="C106" s="407"/>
      <c r="E106" s="33">
        <v>66327685</v>
      </c>
      <c r="F106" s="37"/>
      <c r="G106" s="33">
        <v>40114455</v>
      </c>
      <c r="H106" s="37" t="s">
        <v>9</v>
      </c>
      <c r="I106" s="7"/>
      <c r="J106" s="305"/>
      <c r="K106" s="306"/>
      <c r="L106" s="3"/>
      <c r="M106" s="423"/>
      <c r="N106" s="37"/>
      <c r="O106" s="305"/>
      <c r="P106" s="306"/>
      <c r="Q106" s="33"/>
      <c r="R106" s="37"/>
    </row>
    <row r="107" spans="2:18" ht="12.75" customHeight="1" x14ac:dyDescent="0.2">
      <c r="B107" s="43" t="s">
        <v>241</v>
      </c>
      <c r="C107" s="407"/>
      <c r="E107" s="31">
        <v>8000000</v>
      </c>
      <c r="F107" s="38" t="s">
        <v>9</v>
      </c>
      <c r="G107" s="31"/>
      <c r="H107" s="38"/>
      <c r="I107" s="386"/>
      <c r="J107" s="296"/>
      <c r="K107" s="297"/>
      <c r="L107" s="3"/>
      <c r="M107" s="418"/>
      <c r="N107" s="38"/>
      <c r="O107" s="296"/>
      <c r="P107" s="297"/>
      <c r="Q107" s="31"/>
      <c r="R107" s="38"/>
    </row>
    <row r="108" spans="2:18" ht="12.75" customHeight="1" x14ac:dyDescent="0.2">
      <c r="B108" s="43" t="s">
        <v>242</v>
      </c>
      <c r="C108" s="407"/>
      <c r="E108" s="31">
        <v>10000000</v>
      </c>
      <c r="F108" s="38" t="s">
        <v>9</v>
      </c>
      <c r="G108" s="31"/>
      <c r="H108" s="38"/>
      <c r="I108" s="386"/>
      <c r="J108" s="296"/>
      <c r="K108" s="297"/>
      <c r="L108" s="3"/>
      <c r="M108" s="418"/>
      <c r="N108" s="38"/>
      <c r="O108" s="296"/>
      <c r="P108" s="297"/>
      <c r="Q108" s="31"/>
      <c r="R108" s="38"/>
    </row>
    <row r="109" spans="2:18" ht="12.75" customHeight="1" x14ac:dyDescent="0.2">
      <c r="B109" s="43" t="s">
        <v>243</v>
      </c>
      <c r="C109" s="407"/>
      <c r="E109" s="31">
        <v>4716932</v>
      </c>
      <c r="F109" s="38" t="s">
        <v>9</v>
      </c>
      <c r="G109" s="31"/>
      <c r="H109" s="38"/>
      <c r="I109" s="386"/>
      <c r="J109" s="296"/>
      <c r="K109" s="297"/>
      <c r="L109" s="3"/>
      <c r="M109" s="418"/>
      <c r="N109" s="38"/>
      <c r="O109" s="296"/>
      <c r="P109" s="297"/>
      <c r="Q109" s="31"/>
      <c r="R109" s="38"/>
    </row>
    <row r="110" spans="2:18" ht="7.5" customHeight="1" x14ac:dyDescent="0.2">
      <c r="B110" s="43"/>
      <c r="C110" s="407"/>
      <c r="E110" s="31"/>
      <c r="F110" s="38"/>
      <c r="G110" s="31"/>
      <c r="H110" s="38"/>
      <c r="I110" s="386"/>
      <c r="J110" s="296"/>
      <c r="K110" s="297"/>
      <c r="L110" s="3"/>
      <c r="M110" s="418"/>
      <c r="N110" s="38"/>
      <c r="O110" s="296"/>
      <c r="P110" s="297"/>
      <c r="Q110" s="31"/>
      <c r="R110" s="38"/>
    </row>
    <row r="111" spans="2:18" ht="12.75" customHeight="1" x14ac:dyDescent="0.2">
      <c r="B111" s="43" t="s">
        <v>21</v>
      </c>
      <c r="C111" s="407"/>
      <c r="E111" s="192">
        <v>69658231</v>
      </c>
      <c r="F111" s="38" t="s">
        <v>9</v>
      </c>
      <c r="G111" s="192">
        <v>61299244</v>
      </c>
      <c r="H111" s="38" t="s">
        <v>9</v>
      </c>
      <c r="I111" s="386"/>
      <c r="J111" s="296"/>
      <c r="K111" s="297"/>
      <c r="L111" s="3"/>
      <c r="M111" s="436"/>
      <c r="N111" s="38"/>
      <c r="O111" s="296"/>
      <c r="P111" s="297"/>
      <c r="Q111" s="192"/>
      <c r="R111" s="38"/>
    </row>
    <row r="112" spans="2:18" ht="12.75" customHeight="1" x14ac:dyDescent="0.2">
      <c r="B112" s="43" t="s">
        <v>21</v>
      </c>
      <c r="C112" s="407"/>
      <c r="E112" s="192"/>
      <c r="F112" s="38"/>
      <c r="G112" s="192">
        <v>20897469</v>
      </c>
      <c r="H112" s="38" t="s">
        <v>12</v>
      </c>
      <c r="I112" s="386"/>
      <c r="J112" s="296"/>
      <c r="K112" s="297"/>
      <c r="L112" s="3"/>
      <c r="M112" s="436"/>
      <c r="N112" s="38"/>
      <c r="O112" s="296"/>
      <c r="P112" s="297"/>
      <c r="Q112" s="192"/>
      <c r="R112" s="38"/>
    </row>
    <row r="113" spans="2:18" ht="12.75" customHeight="1" x14ac:dyDescent="0.2">
      <c r="B113" s="43" t="s">
        <v>24</v>
      </c>
      <c r="C113" s="407"/>
      <c r="E113" s="31">
        <v>39207511</v>
      </c>
      <c r="F113" s="38" t="s">
        <v>9</v>
      </c>
      <c r="G113" s="31">
        <v>24435457</v>
      </c>
      <c r="H113" s="38" t="s">
        <v>9</v>
      </c>
      <c r="I113" s="386"/>
      <c r="J113" s="296"/>
      <c r="K113" s="297"/>
      <c r="L113" s="3"/>
      <c r="M113" s="418"/>
      <c r="N113" s="38"/>
      <c r="O113" s="296"/>
      <c r="P113" s="297"/>
      <c r="Q113" s="31"/>
      <c r="R113" s="38"/>
    </row>
    <row r="114" spans="2:18" ht="8.25" customHeight="1" x14ac:dyDescent="0.2">
      <c r="B114" s="35"/>
      <c r="C114" s="407"/>
      <c r="E114" s="31"/>
      <c r="F114" s="38"/>
      <c r="G114" s="31"/>
      <c r="H114" s="38"/>
      <c r="I114" s="386"/>
      <c r="J114" s="296"/>
      <c r="K114" s="297"/>
      <c r="L114" s="3"/>
      <c r="M114" s="418"/>
      <c r="N114" s="38"/>
      <c r="O114" s="296"/>
      <c r="P114" s="297"/>
      <c r="Q114" s="31"/>
      <c r="R114" s="38"/>
    </row>
    <row r="115" spans="2:18" ht="12.75" customHeight="1" x14ac:dyDescent="0.2">
      <c r="B115" s="45" t="s">
        <v>36</v>
      </c>
      <c r="C115" s="400"/>
      <c r="E115" s="50">
        <v>2645324</v>
      </c>
      <c r="F115" s="38" t="s">
        <v>9</v>
      </c>
      <c r="G115" s="50">
        <v>1551115</v>
      </c>
      <c r="H115" s="38" t="s">
        <v>9</v>
      </c>
      <c r="I115" s="386"/>
      <c r="J115" s="296"/>
      <c r="K115" s="297"/>
      <c r="L115" s="40"/>
      <c r="M115" s="429"/>
      <c r="N115" s="38"/>
      <c r="O115" s="296"/>
      <c r="P115" s="297"/>
      <c r="Q115" s="50"/>
      <c r="R115" s="38"/>
    </row>
    <row r="116" spans="2:18" ht="12.75" customHeight="1" x14ac:dyDescent="0.2">
      <c r="B116" s="45" t="s">
        <v>290</v>
      </c>
      <c r="C116" s="400"/>
      <c r="E116" s="60"/>
      <c r="F116" s="53"/>
      <c r="G116" s="60">
        <v>14512</v>
      </c>
      <c r="H116" s="53" t="s">
        <v>9</v>
      </c>
      <c r="I116" s="163"/>
      <c r="J116" s="296"/>
      <c r="K116" s="297"/>
      <c r="L116" s="40"/>
      <c r="M116" s="430"/>
      <c r="N116" s="53"/>
      <c r="O116" s="296"/>
      <c r="P116" s="297"/>
      <c r="Q116" s="60"/>
      <c r="R116" s="53"/>
    </row>
    <row r="117" spans="2:18" ht="12.75" customHeight="1" x14ac:dyDescent="0.2">
      <c r="B117" s="45" t="s">
        <v>244</v>
      </c>
      <c r="C117" s="400"/>
      <c r="E117" s="60">
        <v>622429</v>
      </c>
      <c r="F117" s="53" t="s">
        <v>9</v>
      </c>
      <c r="G117" s="60">
        <v>1244859</v>
      </c>
      <c r="H117" s="53" t="s">
        <v>9</v>
      </c>
      <c r="I117" s="163"/>
      <c r="J117" s="296"/>
      <c r="K117" s="297"/>
      <c r="L117" s="40"/>
      <c r="M117" s="430"/>
      <c r="N117" s="53"/>
      <c r="O117" s="296"/>
      <c r="P117" s="297"/>
      <c r="Q117" s="60"/>
      <c r="R117" s="53"/>
    </row>
    <row r="118" spans="2:18" ht="8.25" customHeight="1" x14ac:dyDescent="0.2">
      <c r="B118" s="45"/>
      <c r="C118" s="400"/>
      <c r="E118" s="60"/>
      <c r="F118" s="53"/>
      <c r="G118" s="60"/>
      <c r="H118" s="53"/>
      <c r="I118" s="163"/>
      <c r="J118" s="296"/>
      <c r="K118" s="297"/>
      <c r="L118" s="40"/>
      <c r="M118" s="430"/>
      <c r="N118" s="53"/>
      <c r="O118" s="296"/>
      <c r="P118" s="297"/>
      <c r="Q118" s="60"/>
      <c r="R118" s="53"/>
    </row>
    <row r="119" spans="2:18" ht="12.75" customHeight="1" x14ac:dyDescent="0.2">
      <c r="B119" s="45" t="s">
        <v>22</v>
      </c>
      <c r="C119" s="400"/>
      <c r="E119" s="60">
        <v>476629</v>
      </c>
      <c r="F119" s="98" t="s">
        <v>9</v>
      </c>
      <c r="G119" s="60">
        <v>419433</v>
      </c>
      <c r="H119" s="98" t="s">
        <v>9</v>
      </c>
      <c r="I119" s="392"/>
      <c r="J119" s="296"/>
      <c r="K119" s="297"/>
      <c r="L119" s="40"/>
      <c r="M119" s="430"/>
      <c r="N119" s="98"/>
      <c r="O119" s="296"/>
      <c r="P119" s="297"/>
      <c r="Q119" s="60"/>
      <c r="R119" s="98"/>
    </row>
    <row r="120" spans="2:18" ht="12.75" customHeight="1" x14ac:dyDescent="0.2">
      <c r="B120" s="45" t="s">
        <v>22</v>
      </c>
      <c r="C120" s="400"/>
      <c r="E120" s="60"/>
      <c r="F120" s="98"/>
      <c r="G120" s="60">
        <v>142989</v>
      </c>
      <c r="H120" s="98" t="s">
        <v>9</v>
      </c>
      <c r="I120" s="392"/>
      <c r="J120" s="296"/>
      <c r="K120" s="297"/>
      <c r="L120" s="40"/>
      <c r="M120" s="430"/>
      <c r="N120" s="98"/>
      <c r="O120" s="296"/>
      <c r="P120" s="297"/>
      <c r="Q120" s="60"/>
      <c r="R120" s="98"/>
    </row>
    <row r="121" spans="2:18" ht="12.75" customHeight="1" x14ac:dyDescent="0.2">
      <c r="B121" s="45" t="s">
        <v>23</v>
      </c>
      <c r="C121" s="400"/>
      <c r="E121" s="60">
        <v>184777</v>
      </c>
      <c r="F121" s="98" t="s">
        <v>9</v>
      </c>
      <c r="G121" s="60">
        <v>115036</v>
      </c>
      <c r="H121" s="98" t="s">
        <v>9</v>
      </c>
      <c r="I121" s="392"/>
      <c r="J121" s="296"/>
      <c r="K121" s="297"/>
      <c r="L121" s="40"/>
      <c r="M121" s="430"/>
      <c r="N121" s="98"/>
      <c r="O121" s="296"/>
      <c r="P121" s="297"/>
      <c r="Q121" s="60"/>
      <c r="R121" s="98"/>
    </row>
    <row r="122" spans="2:18" ht="5.25" customHeight="1" x14ac:dyDescent="0.2">
      <c r="B122" s="215"/>
      <c r="C122" s="400"/>
      <c r="E122" s="314"/>
      <c r="F122" s="385"/>
      <c r="G122" s="314"/>
      <c r="H122" s="385"/>
      <c r="I122" s="40"/>
      <c r="J122" s="298"/>
      <c r="K122" s="299"/>
      <c r="L122" s="40"/>
      <c r="M122" s="431"/>
      <c r="N122" s="385"/>
      <c r="O122" s="298"/>
      <c r="P122" s="299"/>
      <c r="Q122" s="314"/>
      <c r="R122" s="385"/>
    </row>
    <row r="123" spans="2:18" ht="14.45" customHeight="1" x14ac:dyDescent="0.2">
      <c r="B123" s="46" t="s">
        <v>18</v>
      </c>
      <c r="C123" s="407"/>
      <c r="E123" s="39">
        <f>SUM(E102:E121)</f>
        <v>522120242</v>
      </c>
      <c r="F123" s="95"/>
      <c r="G123" s="39">
        <f>SUM(G102:G121)</f>
        <v>261585031</v>
      </c>
      <c r="H123" s="95"/>
      <c r="I123" s="3"/>
      <c r="J123" s="292"/>
      <c r="K123" s="292"/>
      <c r="L123" s="91"/>
      <c r="M123" s="426"/>
      <c r="N123" s="95"/>
      <c r="O123" s="292"/>
      <c r="P123" s="292"/>
      <c r="Q123" s="39"/>
      <c r="R123" s="95"/>
    </row>
    <row r="124" spans="2:18" ht="9.75" customHeight="1" x14ac:dyDescent="0.2">
      <c r="B124" s="5"/>
      <c r="C124" s="407"/>
      <c r="E124" s="2"/>
      <c r="F124" s="3"/>
      <c r="G124" s="2"/>
      <c r="H124" s="3"/>
      <c r="I124" s="3"/>
      <c r="J124" s="292"/>
      <c r="K124" s="292"/>
      <c r="L124" s="91"/>
      <c r="M124" s="421"/>
      <c r="O124" s="292"/>
      <c r="P124" s="292"/>
      <c r="Q124" s="2"/>
    </row>
    <row r="125" spans="2:18" x14ac:dyDescent="0.2">
      <c r="B125" s="47" t="s">
        <v>5</v>
      </c>
      <c r="C125" s="406"/>
      <c r="E125" s="12">
        <f>E97+E81+E55+E123</f>
        <v>797880161</v>
      </c>
      <c r="F125" s="1"/>
      <c r="G125" s="12">
        <f>G97+G81+G55+G123</f>
        <v>406848705</v>
      </c>
      <c r="H125" s="1"/>
      <c r="I125" s="3"/>
      <c r="J125" s="292"/>
      <c r="K125" s="292"/>
      <c r="L125" s="3"/>
      <c r="M125" s="421"/>
      <c r="N125" s="412"/>
      <c r="O125" s="292"/>
      <c r="P125" s="292"/>
      <c r="Q125" s="12"/>
      <c r="R125" s="1"/>
    </row>
    <row r="126" spans="2:18" ht="6.75" customHeight="1" x14ac:dyDescent="0.2">
      <c r="B126" s="47"/>
      <c r="C126" s="400"/>
      <c r="E126" s="8"/>
      <c r="F126" s="1"/>
      <c r="G126" s="8"/>
      <c r="H126" s="1"/>
      <c r="I126" s="3"/>
      <c r="J126" s="292"/>
      <c r="K126" s="292"/>
      <c r="L126" s="3"/>
      <c r="M126" s="421"/>
      <c r="N126" s="412"/>
      <c r="O126" s="292"/>
      <c r="P126" s="292"/>
      <c r="Q126" s="8"/>
      <c r="R126" s="1"/>
    </row>
    <row r="127" spans="2:18" x14ac:dyDescent="0.2">
      <c r="B127" s="46" t="s">
        <v>6</v>
      </c>
      <c r="C127" s="400"/>
      <c r="E127" s="12">
        <f>E125+E5</f>
        <v>13659993938</v>
      </c>
      <c r="F127" s="1"/>
      <c r="G127" s="12">
        <f>G125+G5</f>
        <v>13268962482</v>
      </c>
      <c r="H127" s="1"/>
      <c r="I127" s="3"/>
      <c r="J127" s="292"/>
      <c r="K127" s="292"/>
      <c r="L127" s="3"/>
      <c r="M127" s="421"/>
      <c r="N127" s="412"/>
      <c r="O127" s="292"/>
      <c r="P127" s="292"/>
      <c r="Q127" s="12"/>
      <c r="R127" s="1"/>
    </row>
    <row r="128" spans="2:18" ht="8.25" customHeight="1" x14ac:dyDescent="0.2">
      <c r="B128" s="5"/>
      <c r="C128" s="407"/>
      <c r="D128" s="28"/>
      <c r="E128" s="2"/>
      <c r="F128" s="3"/>
      <c r="G128" s="2"/>
      <c r="H128" s="3"/>
      <c r="I128" s="3"/>
      <c r="J128" s="293"/>
      <c r="K128" s="292"/>
      <c r="L128" s="91"/>
      <c r="M128" s="421"/>
      <c r="O128" s="293"/>
      <c r="P128" s="292"/>
      <c r="Q128" s="2"/>
    </row>
    <row r="129" spans="2:18" ht="10.5" customHeight="1" x14ac:dyDescent="0.2">
      <c r="B129" s="13" t="s">
        <v>286</v>
      </c>
      <c r="C129" s="401"/>
      <c r="E129" s="2"/>
      <c r="F129" s="3"/>
      <c r="G129" s="2"/>
      <c r="H129" s="3"/>
      <c r="I129" s="3"/>
      <c r="J129" s="292"/>
      <c r="K129" s="292"/>
      <c r="L129" s="3"/>
      <c r="M129" s="421"/>
      <c r="O129" s="292"/>
      <c r="P129" s="292"/>
      <c r="Q129" s="2"/>
    </row>
    <row r="130" spans="2:18" ht="5.25" customHeight="1" x14ac:dyDescent="0.2">
      <c r="B130" s="69"/>
      <c r="C130" s="400"/>
      <c r="D130" s="29"/>
      <c r="E130" s="30"/>
      <c r="F130" s="96"/>
      <c r="G130" s="30"/>
      <c r="H130" s="96"/>
      <c r="I130" s="94"/>
      <c r="J130" s="300"/>
      <c r="K130" s="301"/>
      <c r="L130" s="3"/>
      <c r="M130" s="417"/>
      <c r="N130" s="96"/>
      <c r="O130" s="300"/>
      <c r="P130" s="301"/>
      <c r="Q130" s="30"/>
      <c r="R130" s="96"/>
    </row>
    <row r="131" spans="2:18" x14ac:dyDescent="0.2">
      <c r="B131" s="410" t="s">
        <v>251</v>
      </c>
      <c r="C131" s="400"/>
      <c r="D131" s="29"/>
      <c r="E131" s="31">
        <v>1000000</v>
      </c>
      <c r="F131" s="38" t="s">
        <v>9</v>
      </c>
      <c r="G131" s="31">
        <v>1000000</v>
      </c>
      <c r="H131" s="38" t="s">
        <v>9</v>
      </c>
      <c r="I131" s="3"/>
      <c r="J131" s="315"/>
      <c r="K131" s="316"/>
      <c r="L131" s="3"/>
      <c r="M131" s="418"/>
      <c r="N131" s="286"/>
      <c r="O131" s="315"/>
      <c r="P131" s="316"/>
      <c r="Q131" s="287"/>
      <c r="R131" s="286"/>
    </row>
    <row r="132" spans="2:18" x14ac:dyDescent="0.2">
      <c r="B132" s="410" t="s">
        <v>251</v>
      </c>
      <c r="C132" s="400"/>
      <c r="D132" s="29"/>
      <c r="E132" s="31"/>
      <c r="F132" s="38"/>
      <c r="G132" s="31">
        <v>10000000</v>
      </c>
      <c r="H132" s="38" t="s">
        <v>12</v>
      </c>
      <c r="I132" s="3"/>
      <c r="J132" s="315"/>
      <c r="K132" s="316"/>
      <c r="L132" s="3"/>
      <c r="M132" s="418"/>
      <c r="N132" s="286"/>
      <c r="O132" s="315"/>
      <c r="P132" s="316"/>
      <c r="Q132" s="287"/>
      <c r="R132" s="286"/>
    </row>
    <row r="133" spans="2:18" x14ac:dyDescent="0.2">
      <c r="B133" s="410" t="s">
        <v>66</v>
      </c>
      <c r="C133" s="400"/>
      <c r="D133" s="29"/>
      <c r="E133" s="31">
        <v>20000000</v>
      </c>
      <c r="F133" s="38" t="s">
        <v>9</v>
      </c>
      <c r="G133" s="31">
        <f>E133</f>
        <v>20000000</v>
      </c>
      <c r="H133" s="38" t="s">
        <v>9</v>
      </c>
      <c r="I133" s="3"/>
      <c r="J133" s="315"/>
      <c r="K133" s="316"/>
      <c r="L133" s="3"/>
      <c r="M133" s="418"/>
      <c r="N133" s="286"/>
      <c r="O133" s="315"/>
      <c r="P133" s="316"/>
      <c r="Q133" s="287"/>
      <c r="R133" s="286"/>
    </row>
    <row r="134" spans="2:18" x14ac:dyDescent="0.2">
      <c r="B134" s="410" t="s">
        <v>247</v>
      </c>
      <c r="C134" s="400"/>
      <c r="D134" s="29"/>
      <c r="E134" s="31">
        <v>46000000</v>
      </c>
      <c r="F134" s="38" t="s">
        <v>9</v>
      </c>
      <c r="G134" s="31"/>
      <c r="H134" s="38"/>
      <c r="I134" s="3"/>
      <c r="J134" s="315"/>
      <c r="K134" s="316"/>
      <c r="L134" s="3"/>
      <c r="M134" s="418"/>
      <c r="N134" s="286"/>
      <c r="O134" s="315"/>
      <c r="P134" s="316"/>
      <c r="Q134" s="287"/>
      <c r="R134" s="286"/>
    </row>
    <row r="135" spans="2:18" x14ac:dyDescent="0.2">
      <c r="B135" s="410" t="s">
        <v>234</v>
      </c>
      <c r="C135" s="400"/>
      <c r="D135" s="29"/>
      <c r="E135" s="31">
        <v>60000000</v>
      </c>
      <c r="F135" s="38" t="s">
        <v>12</v>
      </c>
      <c r="G135" s="31">
        <f>E135</f>
        <v>60000000</v>
      </c>
      <c r="H135" s="38" t="s">
        <v>12</v>
      </c>
      <c r="I135" s="3"/>
      <c r="J135" s="315"/>
      <c r="K135" s="316"/>
      <c r="L135" s="3"/>
      <c r="M135" s="418"/>
      <c r="N135" s="286"/>
      <c r="O135" s="315"/>
      <c r="P135" s="316"/>
      <c r="Q135" s="287"/>
      <c r="R135" s="286"/>
    </row>
    <row r="136" spans="2:18" x14ac:dyDescent="0.2">
      <c r="B136" s="410" t="s">
        <v>234</v>
      </c>
      <c r="C136" s="400"/>
      <c r="D136" s="29"/>
      <c r="E136" s="31">
        <v>19000000</v>
      </c>
      <c r="F136" s="38" t="s">
        <v>9</v>
      </c>
      <c r="G136" s="31">
        <f>E136</f>
        <v>19000000</v>
      </c>
      <c r="H136" s="38" t="s">
        <v>9</v>
      </c>
      <c r="I136" s="3"/>
      <c r="J136" s="315"/>
      <c r="K136" s="316"/>
      <c r="L136" s="3"/>
      <c r="M136" s="418"/>
      <c r="N136" s="286"/>
      <c r="O136" s="315"/>
      <c r="P136" s="316"/>
      <c r="Q136" s="287"/>
      <c r="R136" s="286"/>
    </row>
    <row r="137" spans="2:18" x14ac:dyDescent="0.2">
      <c r="B137" s="410" t="s">
        <v>284</v>
      </c>
      <c r="C137" s="400"/>
      <c r="D137" s="29"/>
      <c r="E137" s="31">
        <v>2500000</v>
      </c>
      <c r="F137" s="38" t="s">
        <v>9</v>
      </c>
      <c r="G137" s="31"/>
      <c r="H137" s="38"/>
      <c r="I137" s="3"/>
      <c r="J137" s="315"/>
      <c r="K137" s="316"/>
      <c r="L137" s="3"/>
      <c r="M137" s="418"/>
      <c r="N137" s="286"/>
      <c r="O137" s="315"/>
      <c r="P137" s="316"/>
      <c r="Q137" s="287"/>
      <c r="R137" s="286"/>
    </row>
    <row r="138" spans="2:18" x14ac:dyDescent="0.2">
      <c r="B138" s="410" t="s">
        <v>283</v>
      </c>
      <c r="C138" s="400"/>
      <c r="D138" s="29"/>
      <c r="E138" s="31">
        <v>7800000</v>
      </c>
      <c r="F138" s="38" t="s">
        <v>12</v>
      </c>
      <c r="G138" s="31"/>
      <c r="H138" s="38"/>
      <c r="I138" s="3"/>
      <c r="J138" s="315"/>
      <c r="K138" s="316"/>
      <c r="L138" s="3"/>
      <c r="M138" s="418"/>
      <c r="N138" s="286"/>
      <c r="O138" s="315"/>
      <c r="P138" s="316"/>
      <c r="Q138" s="287"/>
      <c r="R138" s="286"/>
    </row>
    <row r="139" spans="2:18" x14ac:dyDescent="0.2">
      <c r="B139" s="411" t="s">
        <v>253</v>
      </c>
      <c r="C139" s="400"/>
      <c r="E139" s="34">
        <f>20000000+10000000+10000000+6000000+2000000+1000000+2500000+900000+500000</f>
        <v>52900000</v>
      </c>
      <c r="F139" s="41" t="s">
        <v>12</v>
      </c>
      <c r="G139" s="34">
        <v>1000000</v>
      </c>
      <c r="H139" s="41"/>
      <c r="I139" s="163"/>
      <c r="J139" s="302"/>
      <c r="K139" s="299"/>
      <c r="L139" s="3"/>
      <c r="M139" s="420"/>
      <c r="N139" s="53"/>
      <c r="O139" s="302"/>
      <c r="P139" s="299"/>
      <c r="Q139" s="103"/>
      <c r="R139" s="53"/>
    </row>
    <row r="140" spans="2:18" x14ac:dyDescent="0.2">
      <c r="B140" s="89" t="s">
        <v>57</v>
      </c>
      <c r="C140" s="400"/>
      <c r="E140" s="310">
        <f>SUM(E130:E139)</f>
        <v>209200000</v>
      </c>
      <c r="F140" s="95"/>
      <c r="G140" s="310">
        <f>SUM(G130:G139)</f>
        <v>111000000</v>
      </c>
      <c r="H140" s="95"/>
      <c r="I140" s="3"/>
      <c r="J140" s="293"/>
      <c r="K140" s="292"/>
      <c r="L140" s="3"/>
      <c r="M140" s="437"/>
      <c r="N140" s="95"/>
      <c r="O140" s="293"/>
      <c r="P140" s="292"/>
      <c r="Q140" s="310"/>
      <c r="R140" s="95"/>
    </row>
    <row r="141" spans="2:18" ht="9.75" customHeight="1" x14ac:dyDescent="0.2">
      <c r="B141" s="14"/>
      <c r="C141" s="407"/>
      <c r="E141" s="2"/>
      <c r="F141" s="3"/>
      <c r="G141" s="2"/>
      <c r="H141" s="3"/>
      <c r="I141" s="3"/>
      <c r="J141" s="292"/>
      <c r="K141" s="293"/>
      <c r="L141" s="32"/>
      <c r="M141" s="421"/>
      <c r="O141" s="292"/>
      <c r="P141" s="293"/>
      <c r="Q141" s="2"/>
    </row>
    <row r="142" spans="2:18" ht="8.25" customHeight="1" x14ac:dyDescent="0.2">
      <c r="B142" s="14"/>
      <c r="C142" s="404"/>
      <c r="E142" s="15"/>
      <c r="G142" s="15"/>
      <c r="H142"/>
      <c r="I142"/>
      <c r="J142" s="292"/>
      <c r="K142" s="292"/>
      <c r="M142" s="438"/>
      <c r="N142"/>
      <c r="O142" s="292"/>
      <c r="P142" s="292"/>
      <c r="Q142" s="15"/>
      <c r="R142"/>
    </row>
    <row r="143" spans="2:18" x14ac:dyDescent="0.2">
      <c r="B143" s="5" t="s">
        <v>15</v>
      </c>
      <c r="C143" s="404"/>
      <c r="E143" s="22">
        <v>0.2394</v>
      </c>
      <c r="G143" s="22">
        <v>0.2412</v>
      </c>
      <c r="H143"/>
      <c r="I143"/>
      <c r="J143" s="292"/>
      <c r="K143" s="292"/>
      <c r="L143" s="309"/>
      <c r="M143" s="413" t="s">
        <v>326</v>
      </c>
      <c r="N143"/>
      <c r="O143" s="292"/>
      <c r="P143" s="292"/>
      <c r="Q143" s="22"/>
      <c r="R143"/>
    </row>
    <row r="144" spans="2:18" x14ac:dyDescent="0.2">
      <c r="B144" s="16" t="s">
        <v>7</v>
      </c>
      <c r="C144" s="408"/>
      <c r="E144" s="21">
        <v>7654</v>
      </c>
      <c r="G144" s="21">
        <v>7557</v>
      </c>
      <c r="H144"/>
      <c r="I144"/>
      <c r="J144" s="292"/>
      <c r="K144" s="292"/>
      <c r="M144" s="439"/>
      <c r="N144"/>
      <c r="O144" s="292"/>
      <c r="P144" s="292"/>
      <c r="Q144" s="21"/>
      <c r="R144"/>
    </row>
    <row r="145" spans="1:17" ht="7.5" customHeight="1" x14ac:dyDescent="0.2">
      <c r="G145"/>
      <c r="J145" s="292"/>
      <c r="K145" s="292"/>
      <c r="M145" s="440"/>
      <c r="O145" s="292"/>
      <c r="P145" s="292"/>
    </row>
    <row r="146" spans="1:17" hidden="1" x14ac:dyDescent="0.2">
      <c r="J146" s="292"/>
      <c r="K146" s="292"/>
      <c r="L146" s="3"/>
      <c r="O146" s="292"/>
      <c r="P146" s="292"/>
      <c r="Q146" s="179"/>
    </row>
    <row r="147" spans="1:17" hidden="1" x14ac:dyDescent="0.2">
      <c r="B147" s="196" t="s">
        <v>60</v>
      </c>
      <c r="E147" s="197"/>
      <c r="F147" s="198"/>
      <c r="J147" s="292"/>
      <c r="K147" s="292"/>
      <c r="L147" s="3"/>
      <c r="O147" s="292"/>
      <c r="P147" s="292"/>
      <c r="Q147" s="179"/>
    </row>
    <row r="148" spans="1:17" ht="7.5" hidden="1" customHeight="1" x14ac:dyDescent="0.2">
      <c r="J148" s="292"/>
      <c r="K148" s="292"/>
      <c r="L148" s="3"/>
      <c r="O148" s="292"/>
      <c r="P148" s="292"/>
      <c r="Q148" s="179"/>
    </row>
    <row r="149" spans="1:17" x14ac:dyDescent="0.2">
      <c r="B149" s="29" t="s">
        <v>285</v>
      </c>
      <c r="J149" s="292"/>
      <c r="K149" s="292"/>
      <c r="L149" s="3"/>
      <c r="O149" s="292"/>
      <c r="P149" s="292"/>
      <c r="Q149" s="179"/>
    </row>
    <row r="150" spans="1:17" hidden="1" x14ac:dyDescent="0.2">
      <c r="B150" s="92" t="s">
        <v>33</v>
      </c>
      <c r="E150" s="217"/>
      <c r="F150" s="129"/>
      <c r="J150" s="292"/>
      <c r="K150" s="292"/>
      <c r="L150" s="3"/>
      <c r="O150" s="292"/>
      <c r="P150" s="292"/>
      <c r="Q150" s="179"/>
    </row>
    <row r="151" spans="1:17" hidden="1" x14ac:dyDescent="0.2">
      <c r="B151" s="93" t="s">
        <v>34</v>
      </c>
      <c r="E151" s="130"/>
      <c r="F151" s="131"/>
      <c r="J151" s="292"/>
      <c r="K151" s="292"/>
      <c r="L151" s="3"/>
      <c r="O151" s="292"/>
      <c r="P151" s="292"/>
      <c r="Q151" s="179"/>
    </row>
    <row r="152" spans="1:17" hidden="1" x14ac:dyDescent="0.2">
      <c r="B152" s="35" t="s">
        <v>53</v>
      </c>
      <c r="E152" s="184"/>
      <c r="F152" s="187"/>
      <c r="J152" s="292"/>
      <c r="K152" s="292"/>
      <c r="L152" s="3"/>
      <c r="O152" s="292"/>
      <c r="P152" s="292"/>
      <c r="Q152" s="179"/>
    </row>
    <row r="153" spans="1:17" hidden="1" x14ac:dyDescent="0.2">
      <c r="B153" s="35" t="s">
        <v>53</v>
      </c>
      <c r="E153" s="185"/>
      <c r="F153" s="188"/>
      <c r="J153" s="292"/>
      <c r="K153" s="292"/>
      <c r="L153" s="3"/>
      <c r="O153" s="292"/>
      <c r="P153" s="292"/>
      <c r="Q153" s="179"/>
    </row>
    <row r="154" spans="1:17" hidden="1" x14ac:dyDescent="0.2">
      <c r="B154" s="35" t="s">
        <v>55</v>
      </c>
      <c r="E154" s="185">
        <v>500000</v>
      </c>
      <c r="F154" s="188"/>
      <c r="J154" s="292"/>
      <c r="K154" s="292"/>
      <c r="L154" s="3"/>
      <c r="O154" s="292"/>
      <c r="P154" s="292"/>
      <c r="Q154" s="179"/>
    </row>
    <row r="155" spans="1:17" hidden="1" x14ac:dyDescent="0.2">
      <c r="B155" s="183" t="s">
        <v>56</v>
      </c>
      <c r="E155" s="185">
        <v>1881861</v>
      </c>
      <c r="F155" s="188"/>
      <c r="J155" s="292"/>
      <c r="K155" s="292"/>
      <c r="L155" s="3"/>
      <c r="O155" s="292"/>
      <c r="P155" s="292"/>
      <c r="Q155" s="179"/>
    </row>
    <row r="156" spans="1:17" hidden="1" x14ac:dyDescent="0.2">
      <c r="B156" s="44"/>
      <c r="C156" s="29"/>
      <c r="E156" s="186"/>
      <c r="F156" s="189"/>
      <c r="J156" s="292"/>
      <c r="K156" s="292"/>
      <c r="L156" s="3"/>
      <c r="O156" s="292"/>
      <c r="P156" s="292"/>
      <c r="Q156" s="179"/>
    </row>
    <row r="157" spans="1:17" ht="27" customHeight="1" x14ac:dyDescent="0.2">
      <c r="B157" s="635" t="s">
        <v>324</v>
      </c>
      <c r="C157" s="636"/>
      <c r="D157" s="636"/>
      <c r="E157" s="636"/>
      <c r="F157" s="636"/>
      <c r="G157" s="636"/>
      <c r="H157" s="636"/>
      <c r="I157" s="636"/>
      <c r="J157" s="636"/>
      <c r="K157" s="636"/>
      <c r="L157" s="636"/>
      <c r="M157" s="636"/>
      <c r="O157" s="292"/>
      <c r="P157" s="292"/>
      <c r="Q157" s="179"/>
    </row>
    <row r="158" spans="1:17" x14ac:dyDescent="0.2">
      <c r="A158" s="309"/>
      <c r="B158" s="29" t="s">
        <v>237</v>
      </c>
      <c r="E158" s="28"/>
      <c r="G158" s="395"/>
      <c r="J158" s="292"/>
      <c r="K158" s="292"/>
      <c r="O158" s="292"/>
      <c r="P158" s="292"/>
      <c r="Q158" s="179"/>
    </row>
    <row r="159" spans="1:17" x14ac:dyDescent="0.2">
      <c r="B159" s="20"/>
      <c r="G159" s="395"/>
      <c r="J159" s="292"/>
      <c r="K159" s="292"/>
      <c r="O159" s="292"/>
      <c r="P159" s="292"/>
      <c r="Q159" s="179"/>
    </row>
    <row r="160" spans="1:17" x14ac:dyDescent="0.2">
      <c r="C160" s="284"/>
      <c r="G160" s="395"/>
      <c r="J160" s="292"/>
      <c r="K160" s="292"/>
      <c r="O160" s="292"/>
      <c r="P160" s="292"/>
      <c r="Q160" s="28"/>
    </row>
    <row r="161" spans="2:17" x14ac:dyDescent="0.2">
      <c r="B161" s="284"/>
      <c r="C161" s="284"/>
      <c r="F161" s="292"/>
      <c r="G161" s="395"/>
      <c r="J161" s="292"/>
      <c r="O161" s="292"/>
      <c r="Q161" s="28"/>
    </row>
    <row r="162" spans="2:17" x14ac:dyDescent="0.2">
      <c r="B162" s="317"/>
      <c r="F162" s="292"/>
      <c r="G162" s="395"/>
      <c r="J162" s="292"/>
      <c r="O162" s="292"/>
      <c r="Q162" s="28"/>
    </row>
    <row r="163" spans="2:17" x14ac:dyDescent="0.2">
      <c r="B163" s="317"/>
      <c r="D163" s="409"/>
      <c r="E163" s="285"/>
      <c r="F163" s="285"/>
      <c r="G163" s="395"/>
      <c r="J163" s="285"/>
      <c r="O163" s="285"/>
      <c r="Q163" s="28"/>
    </row>
    <row r="164" spans="2:17" x14ac:dyDescent="0.2">
      <c r="B164" s="317"/>
      <c r="D164" s="409"/>
      <c r="E164" s="285"/>
      <c r="F164" s="285"/>
      <c r="G164" s="395"/>
      <c r="J164" s="285"/>
      <c r="O164" s="285"/>
      <c r="Q164" s="28"/>
    </row>
    <row r="165" spans="2:17" x14ac:dyDescent="0.2">
      <c r="B165" s="317"/>
      <c r="D165" s="409"/>
      <c r="E165" s="285"/>
      <c r="F165" s="285"/>
      <c r="G165" s="395"/>
      <c r="J165" s="285"/>
      <c r="O165" s="285"/>
      <c r="Q165" s="28"/>
    </row>
    <row r="166" spans="2:17" x14ac:dyDescent="0.2">
      <c r="B166" s="317"/>
      <c r="C166" s="284"/>
      <c r="D166" s="409"/>
      <c r="E166" s="285"/>
      <c r="F166" s="285"/>
      <c r="G166" s="395"/>
      <c r="J166" s="285"/>
      <c r="O166" s="285"/>
      <c r="Q166" s="28"/>
    </row>
    <row r="167" spans="2:17" x14ac:dyDescent="0.2">
      <c r="B167" s="317"/>
      <c r="D167" s="409"/>
      <c r="E167" s="285"/>
      <c r="F167" s="285"/>
      <c r="G167" s="395"/>
      <c r="J167" s="285"/>
      <c r="O167" s="285"/>
    </row>
    <row r="168" spans="2:17" x14ac:dyDescent="0.2">
      <c r="B168" s="317"/>
      <c r="D168" s="409"/>
      <c r="E168" s="285"/>
      <c r="F168" s="285"/>
      <c r="G168" s="395"/>
      <c r="J168" s="285"/>
      <c r="O168" s="285"/>
    </row>
    <row r="169" spans="2:17" x14ac:dyDescent="0.2">
      <c r="B169" s="317"/>
      <c r="G169" s="395"/>
      <c r="J169" s="292"/>
      <c r="K169" s="292"/>
      <c r="O169" s="292"/>
      <c r="P169" s="292"/>
    </row>
    <row r="170" spans="2:17" x14ac:dyDescent="0.2">
      <c r="B170" s="317"/>
      <c r="G170" s="395"/>
      <c r="J170" s="292"/>
      <c r="K170" s="292"/>
      <c r="O170" s="292"/>
      <c r="P170" s="292"/>
    </row>
    <row r="171" spans="2:17" x14ac:dyDescent="0.2">
      <c r="B171" s="317"/>
      <c r="E171" s="100"/>
      <c r="G171" s="395"/>
      <c r="J171" s="292"/>
      <c r="K171" s="292"/>
      <c r="O171" s="292"/>
      <c r="P171" s="292"/>
    </row>
    <row r="172" spans="2:17" x14ac:dyDescent="0.2">
      <c r="D172" s="100"/>
      <c r="G172" s="395"/>
      <c r="J172" s="292"/>
      <c r="K172" s="292"/>
      <c r="O172" s="292"/>
      <c r="P172" s="292"/>
    </row>
    <row r="173" spans="2:17" x14ac:dyDescent="0.2">
      <c r="D173" s="28"/>
      <c r="G173" s="395"/>
      <c r="J173" s="292"/>
      <c r="K173" s="292"/>
      <c r="O173" s="292"/>
      <c r="P173" s="292"/>
    </row>
    <row r="174" spans="2:17" x14ac:dyDescent="0.2">
      <c r="B174" s="317"/>
      <c r="D174" s="100"/>
      <c r="G174" s="395"/>
      <c r="J174" s="292"/>
      <c r="K174" s="292"/>
      <c r="O174" s="292"/>
      <c r="P174" s="292"/>
    </row>
    <row r="175" spans="2:17" x14ac:dyDescent="0.2">
      <c r="B175" s="317"/>
      <c r="D175" s="100"/>
      <c r="G175" s="395"/>
    </row>
    <row r="176" spans="2:17" x14ac:dyDescent="0.2">
      <c r="B176" s="317"/>
    </row>
    <row r="177" spans="2:2" x14ac:dyDescent="0.2">
      <c r="B177" s="317"/>
    </row>
    <row r="178" spans="2:2" x14ac:dyDescent="0.2">
      <c r="B178" s="317"/>
    </row>
    <row r="179" spans="2:2" x14ac:dyDescent="0.2">
      <c r="B179" s="317"/>
    </row>
    <row r="180" spans="2:2" x14ac:dyDescent="0.2">
      <c r="B180" s="317"/>
    </row>
    <row r="181" spans="2:2" x14ac:dyDescent="0.2">
      <c r="B181" s="317"/>
    </row>
    <row r="182" spans="2:2" x14ac:dyDescent="0.2">
      <c r="B182" s="317"/>
    </row>
    <row r="183" spans="2:2" x14ac:dyDescent="0.2">
      <c r="B183" s="317"/>
    </row>
  </sheetData>
  <mergeCells count="3">
    <mergeCell ref="J3:K3"/>
    <mergeCell ref="O3:P3"/>
    <mergeCell ref="B157:M157"/>
  </mergeCells>
  <pageMargins left="0.4" right="0.4" top="0.5" bottom="0.75" header="0.3" footer="0.3"/>
  <pageSetup scale="80" orientation="portrait" r:id="rId1"/>
  <headerFooter>
    <oddFooter>&amp;L&amp;"Arial,Italic"&amp;9Financial &amp; Business Services
NC Department of Public Instruction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AA0D-877F-440A-8E22-9E67031B50DF}">
  <dimension ref="A1:G36"/>
  <sheetViews>
    <sheetView workbookViewId="0">
      <selection activeCell="H15" sqref="H15:L15"/>
    </sheetView>
  </sheetViews>
  <sheetFormatPr defaultRowHeight="12.75" x14ac:dyDescent="0.2"/>
  <cols>
    <col min="2" max="2" width="11.140625" customWidth="1"/>
    <col min="3" max="3" width="4.28515625" customWidth="1"/>
    <col min="4" max="5" width="12.140625" customWidth="1"/>
    <col min="6" max="6" width="12.85546875" customWidth="1"/>
    <col min="7" max="7" width="11.5703125" bestFit="1" customWidth="1"/>
  </cols>
  <sheetData>
    <row r="1" spans="1:7" x14ac:dyDescent="0.2">
      <c r="A1" s="63" t="s">
        <v>111</v>
      </c>
      <c r="C1" s="63"/>
      <c r="G1" s="63"/>
    </row>
    <row r="2" spans="1:7" x14ac:dyDescent="0.2">
      <c r="A2" s="63" t="s">
        <v>114</v>
      </c>
    </row>
    <row r="3" spans="1:7" x14ac:dyDescent="0.2">
      <c r="A3" s="14"/>
    </row>
    <row r="4" spans="1:7" x14ac:dyDescent="0.2">
      <c r="A4" s="77"/>
    </row>
    <row r="5" spans="1:7" ht="60" x14ac:dyDescent="0.25">
      <c r="A5" s="78" t="s">
        <v>28</v>
      </c>
      <c r="B5" s="201" t="s">
        <v>125</v>
      </c>
      <c r="D5" s="201" t="s">
        <v>126</v>
      </c>
      <c r="E5" s="201" t="s">
        <v>86</v>
      </c>
      <c r="F5" s="201" t="s">
        <v>120</v>
      </c>
    </row>
    <row r="6" spans="1:7" ht="15" x14ac:dyDescent="0.25">
      <c r="A6" s="281">
        <v>0</v>
      </c>
      <c r="B6" s="278">
        <v>35000</v>
      </c>
      <c r="D6" s="145"/>
      <c r="E6" s="101"/>
      <c r="F6" s="288"/>
    </row>
    <row r="7" spans="1:7" ht="15" x14ac:dyDescent="0.25">
      <c r="A7" s="282">
        <v>1</v>
      </c>
      <c r="B7" s="279">
        <v>36000</v>
      </c>
      <c r="D7" s="146"/>
      <c r="E7" s="84"/>
      <c r="F7" s="289"/>
    </row>
    <row r="8" spans="1:7" ht="15" x14ac:dyDescent="0.25">
      <c r="A8" s="282">
        <v>2</v>
      </c>
      <c r="B8" s="279">
        <v>37000</v>
      </c>
      <c r="D8" s="146"/>
      <c r="E8" s="84"/>
      <c r="F8" s="289"/>
    </row>
    <row r="9" spans="1:7" ht="15" x14ac:dyDescent="0.25">
      <c r="A9" s="282">
        <v>3</v>
      </c>
      <c r="B9" s="279">
        <v>38000</v>
      </c>
      <c r="D9" s="146"/>
      <c r="E9" s="84"/>
      <c r="F9" s="289"/>
    </row>
    <row r="10" spans="1:7" ht="15" x14ac:dyDescent="0.25">
      <c r="A10" s="282">
        <v>4</v>
      </c>
      <c r="B10" s="279">
        <v>39000</v>
      </c>
      <c r="D10" s="146"/>
      <c r="E10" s="84"/>
      <c r="F10" s="289"/>
    </row>
    <row r="11" spans="1:7" ht="15" x14ac:dyDescent="0.25">
      <c r="A11" s="282">
        <v>5</v>
      </c>
      <c r="B11" s="279">
        <v>40000</v>
      </c>
      <c r="D11" s="146"/>
      <c r="E11" s="84"/>
      <c r="F11" s="289"/>
    </row>
    <row r="12" spans="1:7" ht="15" x14ac:dyDescent="0.25">
      <c r="A12" s="282">
        <v>6</v>
      </c>
      <c r="B12" s="279">
        <v>41000</v>
      </c>
      <c r="D12" s="146"/>
      <c r="E12" s="84"/>
      <c r="F12" s="289"/>
    </row>
    <row r="13" spans="1:7" ht="15" x14ac:dyDescent="0.25">
      <c r="A13" s="282">
        <v>7</v>
      </c>
      <c r="B13" s="279">
        <v>42000</v>
      </c>
      <c r="D13" s="146"/>
      <c r="E13" s="84"/>
      <c r="F13" s="289"/>
    </row>
    <row r="14" spans="1:7" ht="15" x14ac:dyDescent="0.25">
      <c r="A14" s="282">
        <v>8</v>
      </c>
      <c r="B14" s="279">
        <v>43000</v>
      </c>
      <c r="D14" s="146"/>
      <c r="E14" s="84"/>
      <c r="F14" s="289"/>
    </row>
    <row r="15" spans="1:7" ht="15" x14ac:dyDescent="0.25">
      <c r="A15" s="282">
        <v>9</v>
      </c>
      <c r="B15" s="279">
        <v>44000</v>
      </c>
      <c r="D15" s="146"/>
      <c r="E15" s="84"/>
      <c r="F15" s="289"/>
    </row>
    <row r="16" spans="1:7" ht="15" x14ac:dyDescent="0.25">
      <c r="A16" s="282">
        <v>10</v>
      </c>
      <c r="B16" s="279">
        <v>45000</v>
      </c>
      <c r="D16" s="146"/>
      <c r="E16" s="84"/>
      <c r="F16" s="289"/>
    </row>
    <row r="17" spans="1:7" ht="15" x14ac:dyDescent="0.25">
      <c r="A17" s="282">
        <v>11</v>
      </c>
      <c r="B17" s="279">
        <v>46000</v>
      </c>
      <c r="D17" s="146"/>
      <c r="E17" s="84"/>
      <c r="F17" s="289"/>
    </row>
    <row r="18" spans="1:7" ht="15" x14ac:dyDescent="0.25">
      <c r="A18" s="282">
        <v>12</v>
      </c>
      <c r="B18" s="279">
        <v>47000</v>
      </c>
      <c r="D18" s="146"/>
      <c r="E18" s="84"/>
      <c r="F18" s="289"/>
    </row>
    <row r="19" spans="1:7" ht="15" x14ac:dyDescent="0.25">
      <c r="A19" s="282">
        <v>13</v>
      </c>
      <c r="B19" s="279">
        <v>48000</v>
      </c>
      <c r="D19" s="146"/>
      <c r="E19" s="84"/>
      <c r="F19" s="289"/>
    </row>
    <row r="20" spans="1:7" ht="15" x14ac:dyDescent="0.25">
      <c r="A20" s="282">
        <v>14</v>
      </c>
      <c r="B20" s="279">
        <v>49000</v>
      </c>
      <c r="D20" s="146"/>
      <c r="E20" s="84"/>
      <c r="F20" s="289"/>
    </row>
    <row r="21" spans="1:7" ht="15" x14ac:dyDescent="0.25">
      <c r="A21" s="282">
        <v>15</v>
      </c>
      <c r="B21" s="279">
        <v>50000</v>
      </c>
      <c r="D21" s="146"/>
      <c r="E21" s="84"/>
      <c r="F21" s="289"/>
    </row>
    <row r="22" spans="1:7" ht="15" x14ac:dyDescent="0.25">
      <c r="A22" s="282">
        <v>16</v>
      </c>
      <c r="B22" s="279">
        <v>50000</v>
      </c>
      <c r="D22" s="146"/>
      <c r="E22" s="84"/>
      <c r="F22" s="289"/>
    </row>
    <row r="23" spans="1:7" ht="15" x14ac:dyDescent="0.25">
      <c r="A23" s="282">
        <v>17</v>
      </c>
      <c r="B23" s="279">
        <v>50000</v>
      </c>
      <c r="D23" s="146"/>
      <c r="E23" s="84"/>
      <c r="F23" s="289"/>
    </row>
    <row r="24" spans="1:7" ht="15" x14ac:dyDescent="0.25">
      <c r="A24" s="282">
        <v>18</v>
      </c>
      <c r="B24" s="279">
        <v>50000</v>
      </c>
      <c r="D24" s="146"/>
      <c r="E24" s="84"/>
      <c r="F24" s="289"/>
    </row>
    <row r="25" spans="1:7" ht="15" x14ac:dyDescent="0.25">
      <c r="A25" s="282">
        <v>19</v>
      </c>
      <c r="B25" s="279">
        <v>50000</v>
      </c>
      <c r="D25" s="146"/>
      <c r="E25" s="84"/>
      <c r="F25" s="289"/>
    </row>
    <row r="26" spans="1:7" ht="15" x14ac:dyDescent="0.25">
      <c r="A26" s="282">
        <v>20</v>
      </c>
      <c r="B26" s="279">
        <v>50000</v>
      </c>
      <c r="D26" s="146"/>
      <c r="E26" s="84"/>
      <c r="F26" s="289"/>
    </row>
    <row r="27" spans="1:7" ht="15" x14ac:dyDescent="0.25">
      <c r="A27" s="282">
        <v>21</v>
      </c>
      <c r="B27" s="279">
        <v>50000</v>
      </c>
      <c r="D27" s="146"/>
      <c r="E27" s="84"/>
      <c r="F27" s="289"/>
    </row>
    <row r="28" spans="1:7" ht="15" x14ac:dyDescent="0.25">
      <c r="A28" s="282">
        <v>22</v>
      </c>
      <c r="B28" s="279">
        <v>50000</v>
      </c>
      <c r="D28" s="146"/>
      <c r="E28" s="84"/>
      <c r="F28" s="289"/>
    </row>
    <row r="29" spans="1:7" ht="15" x14ac:dyDescent="0.25">
      <c r="A29" s="282">
        <v>23</v>
      </c>
      <c r="B29" s="279">
        <v>50000</v>
      </c>
      <c r="D29" s="146"/>
      <c r="E29" s="84"/>
      <c r="F29" s="289"/>
    </row>
    <row r="30" spans="1:7" ht="15" x14ac:dyDescent="0.25">
      <c r="A30" s="282">
        <v>24</v>
      </c>
      <c r="B30" s="279">
        <v>50000</v>
      </c>
      <c r="D30" s="146"/>
      <c r="E30" s="84"/>
      <c r="F30" s="289"/>
    </row>
    <row r="31" spans="1:7" ht="15" x14ac:dyDescent="0.25">
      <c r="A31" s="282">
        <v>25</v>
      </c>
      <c r="B31" s="279">
        <v>52000</v>
      </c>
      <c r="C31" s="211"/>
      <c r="D31" s="146"/>
      <c r="E31" s="84"/>
      <c r="F31" s="289"/>
      <c r="G31" s="211"/>
    </row>
    <row r="32" spans="1:7" ht="15" x14ac:dyDescent="0.25">
      <c r="A32" s="282">
        <v>26</v>
      </c>
      <c r="B32" s="279">
        <v>52000</v>
      </c>
      <c r="D32" s="146"/>
      <c r="E32" s="84"/>
      <c r="F32" s="289"/>
    </row>
    <row r="33" spans="1:6" ht="15" x14ac:dyDescent="0.25">
      <c r="A33" s="282">
        <v>27</v>
      </c>
      <c r="B33" s="279">
        <v>52000</v>
      </c>
      <c r="D33" s="146"/>
      <c r="E33" s="84"/>
      <c r="F33" s="289"/>
    </row>
    <row r="34" spans="1:6" ht="15" x14ac:dyDescent="0.25">
      <c r="A34" s="282">
        <v>28</v>
      </c>
      <c r="B34" s="279">
        <v>52000</v>
      </c>
      <c r="D34" s="146"/>
      <c r="E34" s="84"/>
      <c r="F34" s="289"/>
    </row>
    <row r="35" spans="1:6" ht="15" x14ac:dyDescent="0.25">
      <c r="A35" s="282">
        <v>29</v>
      </c>
      <c r="B35" s="279">
        <v>52000</v>
      </c>
      <c r="D35" s="146"/>
      <c r="E35" s="84"/>
      <c r="F35" s="289"/>
    </row>
    <row r="36" spans="1:6" ht="15" x14ac:dyDescent="0.25">
      <c r="A36" s="283">
        <v>30</v>
      </c>
      <c r="B36" s="280">
        <v>52000</v>
      </c>
      <c r="D36" s="151"/>
      <c r="E36" s="88"/>
      <c r="F36" s="290"/>
    </row>
  </sheetData>
  <pageMargins left="0.7" right="0.7" top="0.75" bottom="0.75" header="0.3" footer="0.3"/>
  <pageSetup orientation="portrait" r:id="rId1"/>
  <headerFooter>
    <oddFooter>&amp;L&amp;"Arial,Italic"Division of School Business
NC Department of Public Instruction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66FFA-8B9D-46EB-B820-0E94FD5E5637}">
  <dimension ref="A1:I36"/>
  <sheetViews>
    <sheetView topLeftCell="A5" workbookViewId="0">
      <selection activeCell="H15" sqref="H15:L15"/>
    </sheetView>
  </sheetViews>
  <sheetFormatPr defaultColWidth="9.140625" defaultRowHeight="12.75" x14ac:dyDescent="0.2"/>
  <cols>
    <col min="2" max="2" width="11.140625" customWidth="1"/>
    <col min="9" max="9" width="11.5703125" bestFit="1" customWidth="1"/>
  </cols>
  <sheetData>
    <row r="1" spans="1:9" x14ac:dyDescent="0.2">
      <c r="A1" s="63" t="s">
        <v>119</v>
      </c>
      <c r="C1" s="29"/>
      <c r="I1" s="63"/>
    </row>
    <row r="2" spans="1:9" x14ac:dyDescent="0.2">
      <c r="A2" s="63"/>
    </row>
    <row r="3" spans="1:9" x14ac:dyDescent="0.2">
      <c r="A3" s="14" t="s">
        <v>127</v>
      </c>
      <c r="D3" s="303"/>
    </row>
    <row r="4" spans="1:9" x14ac:dyDescent="0.2">
      <c r="A4" s="77"/>
    </row>
    <row r="5" spans="1:9" ht="60" x14ac:dyDescent="0.25">
      <c r="A5" s="78" t="s">
        <v>28</v>
      </c>
      <c r="B5" s="201" t="s">
        <v>125</v>
      </c>
      <c r="C5" s="201" t="s">
        <v>64</v>
      </c>
      <c r="D5" s="78" t="s">
        <v>27</v>
      </c>
      <c r="E5" s="304" t="s">
        <v>128</v>
      </c>
      <c r="F5" s="201" t="s">
        <v>65</v>
      </c>
      <c r="G5" s="201" t="s">
        <v>32</v>
      </c>
    </row>
    <row r="6" spans="1:9" ht="15" x14ac:dyDescent="0.25">
      <c r="A6" s="79">
        <v>0</v>
      </c>
      <c r="B6" s="206">
        <v>35000</v>
      </c>
      <c r="C6" s="80"/>
      <c r="D6" s="205">
        <f>E6-B6</f>
        <v>0</v>
      </c>
      <c r="E6" s="80">
        <v>35000</v>
      </c>
      <c r="F6" s="212"/>
      <c r="G6" s="101"/>
    </row>
    <row r="7" spans="1:9" ht="15" x14ac:dyDescent="0.25">
      <c r="A7" s="81">
        <v>1</v>
      </c>
      <c r="B7" s="207">
        <v>36000</v>
      </c>
      <c r="C7" s="82">
        <f>B7-B6</f>
        <v>1000</v>
      </c>
      <c r="D7" s="204">
        <f>E7-B7</f>
        <v>0</v>
      </c>
      <c r="E7" s="82">
        <v>36000</v>
      </c>
      <c r="F7" s="213">
        <f>E7-B6</f>
        <v>1000</v>
      </c>
      <c r="G7" s="202">
        <f>F7/B6</f>
        <v>2.8571428571428571E-2</v>
      </c>
    </row>
    <row r="8" spans="1:9" ht="15" x14ac:dyDescent="0.25">
      <c r="A8" s="81">
        <v>2</v>
      </c>
      <c r="B8" s="207">
        <v>37000</v>
      </c>
      <c r="C8" s="82">
        <f t="shared" ref="C8:C35" si="0">B8-B7</f>
        <v>1000</v>
      </c>
      <c r="D8" s="204">
        <f t="shared" ref="D8:D35" si="1">E8-B8</f>
        <v>0</v>
      </c>
      <c r="E8" s="82">
        <v>37000</v>
      </c>
      <c r="F8" s="213">
        <f t="shared" ref="F8:F36" si="2">E8-B7</f>
        <v>1000</v>
      </c>
      <c r="G8" s="202">
        <f>F8/B7</f>
        <v>2.7777777777777776E-2</v>
      </c>
    </row>
    <row r="9" spans="1:9" ht="15" x14ac:dyDescent="0.25">
      <c r="A9" s="81">
        <v>3</v>
      </c>
      <c r="B9" s="207">
        <v>38000</v>
      </c>
      <c r="C9" s="82">
        <f t="shared" si="0"/>
        <v>1000</v>
      </c>
      <c r="D9" s="204">
        <f t="shared" si="1"/>
        <v>0</v>
      </c>
      <c r="E9" s="82">
        <v>38000</v>
      </c>
      <c r="F9" s="213">
        <f t="shared" si="2"/>
        <v>1000</v>
      </c>
      <c r="G9" s="202">
        <f t="shared" ref="G9:G36" si="3">F9/B8</f>
        <v>2.7027027027027029E-2</v>
      </c>
    </row>
    <row r="10" spans="1:9" ht="15" x14ac:dyDescent="0.25">
      <c r="A10" s="81">
        <v>4</v>
      </c>
      <c r="B10" s="207">
        <v>39000</v>
      </c>
      <c r="C10" s="82">
        <f t="shared" si="0"/>
        <v>1000</v>
      </c>
      <c r="D10" s="204">
        <f t="shared" si="1"/>
        <v>0</v>
      </c>
      <c r="E10" s="82">
        <v>39000</v>
      </c>
      <c r="F10" s="213">
        <f t="shared" si="2"/>
        <v>1000</v>
      </c>
      <c r="G10" s="202">
        <f t="shared" si="3"/>
        <v>2.6315789473684209E-2</v>
      </c>
    </row>
    <row r="11" spans="1:9" ht="15" x14ac:dyDescent="0.25">
      <c r="A11" s="81">
        <v>5</v>
      </c>
      <c r="B11" s="207">
        <v>40000</v>
      </c>
      <c r="C11" s="82">
        <f t="shared" si="0"/>
        <v>1000</v>
      </c>
      <c r="D11" s="204">
        <f t="shared" si="1"/>
        <v>0</v>
      </c>
      <c r="E11" s="82">
        <v>40000</v>
      </c>
      <c r="F11" s="213">
        <f t="shared" si="2"/>
        <v>1000</v>
      </c>
      <c r="G11" s="202">
        <f t="shared" si="3"/>
        <v>2.564102564102564E-2</v>
      </c>
    </row>
    <row r="12" spans="1:9" ht="15" x14ac:dyDescent="0.25">
      <c r="A12" s="81">
        <v>6</v>
      </c>
      <c r="B12" s="207">
        <v>41000</v>
      </c>
      <c r="C12" s="82">
        <f t="shared" si="0"/>
        <v>1000</v>
      </c>
      <c r="D12" s="204">
        <f t="shared" si="1"/>
        <v>0</v>
      </c>
      <c r="E12" s="82">
        <v>41000</v>
      </c>
      <c r="F12" s="213">
        <f t="shared" si="2"/>
        <v>1000</v>
      </c>
      <c r="G12" s="202">
        <f t="shared" si="3"/>
        <v>2.5000000000000001E-2</v>
      </c>
    </row>
    <row r="13" spans="1:9" ht="15" x14ac:dyDescent="0.25">
      <c r="A13" s="81">
        <v>7</v>
      </c>
      <c r="B13" s="207">
        <v>42000</v>
      </c>
      <c r="C13" s="82">
        <f t="shared" si="0"/>
        <v>1000</v>
      </c>
      <c r="D13" s="204">
        <f t="shared" si="1"/>
        <v>0</v>
      </c>
      <c r="E13" s="82">
        <v>42000</v>
      </c>
      <c r="F13" s="213">
        <f t="shared" si="2"/>
        <v>1000</v>
      </c>
      <c r="G13" s="202">
        <f t="shared" si="3"/>
        <v>2.4390243902439025E-2</v>
      </c>
    </row>
    <row r="14" spans="1:9" ht="15" x14ac:dyDescent="0.25">
      <c r="A14" s="81">
        <v>8</v>
      </c>
      <c r="B14" s="207">
        <v>43000</v>
      </c>
      <c r="C14" s="82">
        <f t="shared" si="0"/>
        <v>1000</v>
      </c>
      <c r="D14" s="204">
        <f t="shared" si="1"/>
        <v>0</v>
      </c>
      <c r="E14" s="82">
        <v>43000</v>
      </c>
      <c r="F14" s="213">
        <f>E14-B13</f>
        <v>1000</v>
      </c>
      <c r="G14" s="202">
        <f t="shared" si="3"/>
        <v>2.3809523809523808E-2</v>
      </c>
    </row>
    <row r="15" spans="1:9" ht="15" x14ac:dyDescent="0.25">
      <c r="A15" s="81">
        <v>9</v>
      </c>
      <c r="B15" s="207">
        <v>44000</v>
      </c>
      <c r="C15" s="82">
        <f t="shared" si="0"/>
        <v>1000</v>
      </c>
      <c r="D15" s="204">
        <f t="shared" si="1"/>
        <v>0</v>
      </c>
      <c r="E15" s="82">
        <v>44000</v>
      </c>
      <c r="F15" s="213">
        <f t="shared" si="2"/>
        <v>1000</v>
      </c>
      <c r="G15" s="202">
        <f t="shared" si="3"/>
        <v>2.3255813953488372E-2</v>
      </c>
    </row>
    <row r="16" spans="1:9" ht="15" x14ac:dyDescent="0.25">
      <c r="A16" s="81">
        <v>10</v>
      </c>
      <c r="B16" s="207">
        <v>45000</v>
      </c>
      <c r="C16" s="82">
        <f t="shared" si="0"/>
        <v>1000</v>
      </c>
      <c r="D16" s="204">
        <f t="shared" si="1"/>
        <v>0</v>
      </c>
      <c r="E16" s="82">
        <v>45000</v>
      </c>
      <c r="F16" s="213">
        <f t="shared" si="2"/>
        <v>1000</v>
      </c>
      <c r="G16" s="202">
        <f t="shared" si="3"/>
        <v>2.2727272727272728E-2</v>
      </c>
    </row>
    <row r="17" spans="1:9" ht="15" x14ac:dyDescent="0.25">
      <c r="A17" s="81">
        <v>11</v>
      </c>
      <c r="B17" s="207">
        <v>46000</v>
      </c>
      <c r="C17" s="82">
        <f t="shared" si="0"/>
        <v>1000</v>
      </c>
      <c r="D17" s="204">
        <f t="shared" si="1"/>
        <v>0</v>
      </c>
      <c r="E17" s="82">
        <v>46000</v>
      </c>
      <c r="F17" s="213">
        <f t="shared" si="2"/>
        <v>1000</v>
      </c>
      <c r="G17" s="202">
        <f t="shared" si="3"/>
        <v>2.2222222222222223E-2</v>
      </c>
    </row>
    <row r="18" spans="1:9" ht="15" x14ac:dyDescent="0.25">
      <c r="A18" s="81">
        <v>12</v>
      </c>
      <c r="B18" s="207">
        <v>47000</v>
      </c>
      <c r="C18" s="82">
        <f t="shared" si="0"/>
        <v>1000</v>
      </c>
      <c r="D18" s="204">
        <f t="shared" si="1"/>
        <v>0</v>
      </c>
      <c r="E18" s="82">
        <v>47000</v>
      </c>
      <c r="F18" s="213">
        <f t="shared" si="2"/>
        <v>1000</v>
      </c>
      <c r="G18" s="202">
        <f t="shared" si="3"/>
        <v>2.1739130434782608E-2</v>
      </c>
    </row>
    <row r="19" spans="1:9" ht="15" x14ac:dyDescent="0.25">
      <c r="A19" s="81">
        <v>13</v>
      </c>
      <c r="B19" s="207">
        <v>48000</v>
      </c>
      <c r="C19" s="82">
        <f t="shared" si="0"/>
        <v>1000</v>
      </c>
      <c r="D19" s="204">
        <f t="shared" si="1"/>
        <v>0</v>
      </c>
      <c r="E19" s="82">
        <v>48000</v>
      </c>
      <c r="F19" s="213">
        <f t="shared" si="2"/>
        <v>1000</v>
      </c>
      <c r="G19" s="202">
        <f t="shared" si="3"/>
        <v>2.1276595744680851E-2</v>
      </c>
    </row>
    <row r="20" spans="1:9" ht="15" x14ac:dyDescent="0.25">
      <c r="A20" s="81">
        <v>14</v>
      </c>
      <c r="B20" s="207">
        <v>49000</v>
      </c>
      <c r="C20" s="82">
        <f t="shared" si="0"/>
        <v>1000</v>
      </c>
      <c r="D20" s="204">
        <f t="shared" si="1"/>
        <v>0</v>
      </c>
      <c r="E20" s="82">
        <v>49000</v>
      </c>
      <c r="F20" s="213">
        <f t="shared" si="2"/>
        <v>1000</v>
      </c>
      <c r="G20" s="202">
        <f t="shared" si="3"/>
        <v>2.0833333333333332E-2</v>
      </c>
    </row>
    <row r="21" spans="1:9" ht="15" x14ac:dyDescent="0.25">
      <c r="A21" s="81">
        <v>15</v>
      </c>
      <c r="B21" s="207">
        <v>50000</v>
      </c>
      <c r="C21" s="82">
        <f t="shared" si="0"/>
        <v>1000</v>
      </c>
      <c r="D21" s="204">
        <f t="shared" si="1"/>
        <v>0</v>
      </c>
      <c r="E21" s="82">
        <v>50000</v>
      </c>
      <c r="F21" s="213">
        <f t="shared" si="2"/>
        <v>1000</v>
      </c>
      <c r="G21" s="202">
        <f t="shared" si="3"/>
        <v>2.0408163265306121E-2</v>
      </c>
    </row>
    <row r="22" spans="1:9" ht="15" x14ac:dyDescent="0.25">
      <c r="A22" s="81">
        <v>16</v>
      </c>
      <c r="B22" s="207">
        <v>50000</v>
      </c>
      <c r="C22" s="82">
        <f t="shared" si="0"/>
        <v>0</v>
      </c>
      <c r="D22" s="204">
        <f t="shared" si="1"/>
        <v>500</v>
      </c>
      <c r="E22" s="82">
        <v>50500</v>
      </c>
      <c r="F22" s="213">
        <f t="shared" si="2"/>
        <v>500</v>
      </c>
      <c r="G22" s="202">
        <f t="shared" si="3"/>
        <v>0.01</v>
      </c>
    </row>
    <row r="23" spans="1:9" ht="15" x14ac:dyDescent="0.25">
      <c r="A23" s="81">
        <v>17</v>
      </c>
      <c r="B23" s="207">
        <v>50000</v>
      </c>
      <c r="C23" s="82">
        <f t="shared" si="0"/>
        <v>0</v>
      </c>
      <c r="D23" s="204">
        <f t="shared" si="1"/>
        <v>500</v>
      </c>
      <c r="E23" s="82">
        <v>50500</v>
      </c>
      <c r="F23" s="213">
        <f t="shared" si="2"/>
        <v>500</v>
      </c>
      <c r="G23" s="202">
        <f t="shared" si="3"/>
        <v>0.01</v>
      </c>
    </row>
    <row r="24" spans="1:9" ht="15" x14ac:dyDescent="0.25">
      <c r="A24" s="81">
        <v>18</v>
      </c>
      <c r="B24" s="207">
        <v>50000</v>
      </c>
      <c r="C24" s="82">
        <f t="shared" si="0"/>
        <v>0</v>
      </c>
      <c r="D24" s="204">
        <f t="shared" si="1"/>
        <v>500</v>
      </c>
      <c r="E24" s="82">
        <v>50500</v>
      </c>
      <c r="F24" s="213">
        <f t="shared" si="2"/>
        <v>500</v>
      </c>
      <c r="G24" s="202">
        <f t="shared" si="3"/>
        <v>0.01</v>
      </c>
    </row>
    <row r="25" spans="1:9" ht="15" x14ac:dyDescent="0.25">
      <c r="A25" s="81">
        <v>19</v>
      </c>
      <c r="B25" s="207">
        <v>50000</v>
      </c>
      <c r="C25" s="82">
        <f t="shared" si="0"/>
        <v>0</v>
      </c>
      <c r="D25" s="204">
        <f t="shared" si="1"/>
        <v>500</v>
      </c>
      <c r="E25" s="82">
        <v>50500</v>
      </c>
      <c r="F25" s="213">
        <f t="shared" si="2"/>
        <v>500</v>
      </c>
      <c r="G25" s="202">
        <f t="shared" si="3"/>
        <v>0.01</v>
      </c>
    </row>
    <row r="26" spans="1:9" ht="15" x14ac:dyDescent="0.25">
      <c r="A26" s="81">
        <v>20</v>
      </c>
      <c r="B26" s="207">
        <v>50000</v>
      </c>
      <c r="C26" s="82">
        <f t="shared" si="0"/>
        <v>0</v>
      </c>
      <c r="D26" s="204">
        <f t="shared" si="1"/>
        <v>500</v>
      </c>
      <c r="E26" s="82">
        <v>50500</v>
      </c>
      <c r="F26" s="213">
        <f t="shared" si="2"/>
        <v>500</v>
      </c>
      <c r="G26" s="202">
        <f t="shared" si="3"/>
        <v>0.01</v>
      </c>
    </row>
    <row r="27" spans="1:9" ht="15" x14ac:dyDescent="0.25">
      <c r="A27" s="81">
        <v>21</v>
      </c>
      <c r="B27" s="207">
        <v>50000</v>
      </c>
      <c r="C27" s="82">
        <f t="shared" si="0"/>
        <v>0</v>
      </c>
      <c r="D27" s="204">
        <f t="shared" si="1"/>
        <v>1500</v>
      </c>
      <c r="E27" s="82">
        <v>51500</v>
      </c>
      <c r="F27" s="213">
        <f t="shared" si="2"/>
        <v>1500</v>
      </c>
      <c r="G27" s="202">
        <f t="shared" si="3"/>
        <v>0.03</v>
      </c>
    </row>
    <row r="28" spans="1:9" ht="15" x14ac:dyDescent="0.25">
      <c r="A28" s="81">
        <v>22</v>
      </c>
      <c r="B28" s="207">
        <v>50000</v>
      </c>
      <c r="C28" s="82">
        <f t="shared" si="0"/>
        <v>0</v>
      </c>
      <c r="D28" s="204">
        <f t="shared" si="1"/>
        <v>1500</v>
      </c>
      <c r="E28" s="82">
        <v>51500</v>
      </c>
      <c r="F28" s="213">
        <f t="shared" si="2"/>
        <v>1500</v>
      </c>
      <c r="G28" s="202">
        <f t="shared" si="3"/>
        <v>0.03</v>
      </c>
    </row>
    <row r="29" spans="1:9" ht="15" x14ac:dyDescent="0.25">
      <c r="A29" s="81">
        <v>23</v>
      </c>
      <c r="B29" s="207">
        <v>50000</v>
      </c>
      <c r="C29" s="82">
        <f t="shared" si="0"/>
        <v>0</v>
      </c>
      <c r="D29" s="204">
        <f t="shared" si="1"/>
        <v>1500</v>
      </c>
      <c r="E29" s="82">
        <v>51500</v>
      </c>
      <c r="F29" s="213">
        <f t="shared" si="2"/>
        <v>1500</v>
      </c>
      <c r="G29" s="202">
        <f t="shared" si="3"/>
        <v>0.03</v>
      </c>
    </row>
    <row r="30" spans="1:9" ht="15" x14ac:dyDescent="0.25">
      <c r="A30" s="81">
        <v>24</v>
      </c>
      <c r="B30" s="207">
        <v>50000</v>
      </c>
      <c r="C30" s="82">
        <f t="shared" si="0"/>
        <v>0</v>
      </c>
      <c r="D30" s="204">
        <f t="shared" si="1"/>
        <v>1500</v>
      </c>
      <c r="E30" s="82">
        <v>51500</v>
      </c>
      <c r="F30" s="213">
        <f t="shared" si="2"/>
        <v>1500</v>
      </c>
      <c r="G30" s="202">
        <f t="shared" si="3"/>
        <v>0.03</v>
      </c>
    </row>
    <row r="31" spans="1:9" ht="15" x14ac:dyDescent="0.25">
      <c r="A31" s="81">
        <v>25</v>
      </c>
      <c r="B31" s="207">
        <v>52000</v>
      </c>
      <c r="C31" s="82">
        <f t="shared" si="0"/>
        <v>2000</v>
      </c>
      <c r="D31" s="204">
        <f t="shared" si="1"/>
        <v>600</v>
      </c>
      <c r="E31" s="82">
        <v>52600</v>
      </c>
      <c r="F31" s="213">
        <f>E31-B30</f>
        <v>2600</v>
      </c>
      <c r="G31" s="202">
        <f>F31/B30</f>
        <v>5.1999999999999998E-2</v>
      </c>
      <c r="I31" s="211"/>
    </row>
    <row r="32" spans="1:9" ht="15" x14ac:dyDescent="0.25">
      <c r="A32" s="81">
        <v>26</v>
      </c>
      <c r="B32" s="207">
        <v>52000</v>
      </c>
      <c r="C32" s="82">
        <f t="shared" si="0"/>
        <v>0</v>
      </c>
      <c r="D32" s="204">
        <f t="shared" si="1"/>
        <v>600</v>
      </c>
      <c r="E32" s="82">
        <v>52600</v>
      </c>
      <c r="F32" s="213">
        <f t="shared" si="2"/>
        <v>600</v>
      </c>
      <c r="G32" s="202">
        <f>F32/B31</f>
        <v>1.1538461538461539E-2</v>
      </c>
    </row>
    <row r="33" spans="1:7" ht="15" x14ac:dyDescent="0.25">
      <c r="A33" s="81">
        <v>27</v>
      </c>
      <c r="B33" s="207">
        <v>52000</v>
      </c>
      <c r="C33" s="82">
        <f t="shared" si="0"/>
        <v>0</v>
      </c>
      <c r="D33" s="204">
        <f t="shared" si="1"/>
        <v>600</v>
      </c>
      <c r="E33" s="82">
        <v>52600</v>
      </c>
      <c r="F33" s="213">
        <f t="shared" si="2"/>
        <v>600</v>
      </c>
      <c r="G33" s="202">
        <f t="shared" si="3"/>
        <v>1.1538461538461539E-2</v>
      </c>
    </row>
    <row r="34" spans="1:7" ht="15" x14ac:dyDescent="0.25">
      <c r="A34" s="81">
        <v>28</v>
      </c>
      <c r="B34" s="207">
        <v>52000</v>
      </c>
      <c r="C34" s="82">
        <f t="shared" si="0"/>
        <v>0</v>
      </c>
      <c r="D34" s="204">
        <f t="shared" si="1"/>
        <v>600</v>
      </c>
      <c r="E34" s="82">
        <v>52600</v>
      </c>
      <c r="F34" s="213">
        <f t="shared" si="2"/>
        <v>600</v>
      </c>
      <c r="G34" s="202">
        <f t="shared" si="3"/>
        <v>1.1538461538461539E-2</v>
      </c>
    </row>
    <row r="35" spans="1:7" ht="15" x14ac:dyDescent="0.25">
      <c r="A35" s="81">
        <v>29</v>
      </c>
      <c r="B35" s="207">
        <v>52000</v>
      </c>
      <c r="C35" s="82">
        <f t="shared" si="0"/>
        <v>0</v>
      </c>
      <c r="D35" s="204">
        <f t="shared" si="1"/>
        <v>600</v>
      </c>
      <c r="E35" s="82">
        <v>52600</v>
      </c>
      <c r="F35" s="213">
        <f t="shared" si="2"/>
        <v>600</v>
      </c>
      <c r="G35" s="202">
        <f t="shared" si="3"/>
        <v>1.1538461538461539E-2</v>
      </c>
    </row>
    <row r="36" spans="1:7" ht="15" x14ac:dyDescent="0.25">
      <c r="A36" s="81">
        <v>30</v>
      </c>
      <c r="B36" s="208">
        <v>52000</v>
      </c>
      <c r="C36" s="86">
        <f>B35-B36</f>
        <v>0</v>
      </c>
      <c r="D36" s="209">
        <f>E36-B36</f>
        <v>600</v>
      </c>
      <c r="E36" s="86">
        <v>52600</v>
      </c>
      <c r="F36" s="214">
        <f t="shared" si="2"/>
        <v>600</v>
      </c>
      <c r="G36" s="203">
        <f t="shared" si="3"/>
        <v>1.1538461538461539E-2</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1EA0-0A48-448E-A2A4-067EC3635EAA}">
  <sheetPr>
    <pageSetUpPr fitToPage="1"/>
  </sheetPr>
  <dimension ref="A1:K13"/>
  <sheetViews>
    <sheetView topLeftCell="A2" workbookViewId="0">
      <selection activeCell="H15" sqref="H15:L15"/>
    </sheetView>
  </sheetViews>
  <sheetFormatPr defaultRowHeight="12.75" x14ac:dyDescent="0.2"/>
  <cols>
    <col min="1" max="1" width="5.28515625" customWidth="1"/>
    <col min="3" max="3" width="4.85546875" customWidth="1"/>
    <col min="4" max="4" width="11.85546875" customWidth="1"/>
    <col min="5" max="6" width="11.140625" customWidth="1"/>
    <col min="7" max="7" width="13.28515625" customWidth="1"/>
    <col min="8" max="8" width="4.42578125" customWidth="1"/>
  </cols>
  <sheetData>
    <row r="1" spans="1:11" x14ac:dyDescent="0.2">
      <c r="A1" s="14" t="s">
        <v>129</v>
      </c>
    </row>
    <row r="2" spans="1:11" x14ac:dyDescent="0.2">
      <c r="A2" s="14"/>
    </row>
    <row r="3" spans="1:11" ht="18" x14ac:dyDescent="0.25">
      <c r="A3" s="222" t="s">
        <v>107</v>
      </c>
      <c r="C3" s="222"/>
      <c r="D3" s="221"/>
      <c r="E3" s="224"/>
      <c r="F3" s="225"/>
      <c r="G3" s="225"/>
      <c r="I3" s="14"/>
    </row>
    <row r="4" spans="1:11" x14ac:dyDescent="0.2">
      <c r="B4" s="14"/>
    </row>
    <row r="5" spans="1:11" x14ac:dyDescent="0.2">
      <c r="B5" s="14" t="s">
        <v>130</v>
      </c>
    </row>
    <row r="6" spans="1:11" x14ac:dyDescent="0.2">
      <c r="B6" s="14"/>
      <c r="C6" s="29" t="s">
        <v>87</v>
      </c>
    </row>
    <row r="7" spans="1:11" ht="25.5" x14ac:dyDescent="0.2">
      <c r="B7" s="291"/>
      <c r="D7" s="226" t="s">
        <v>71</v>
      </c>
      <c r="E7" s="226" t="s">
        <v>72</v>
      </c>
      <c r="F7" s="223" t="s">
        <v>73</v>
      </c>
      <c r="G7" s="227" t="s">
        <v>74</v>
      </c>
      <c r="I7" s="671" t="s">
        <v>106</v>
      </c>
      <c r="J7" s="672" t="s">
        <v>86</v>
      </c>
    </row>
    <row r="8" spans="1:11" x14ac:dyDescent="0.2">
      <c r="D8" s="228" t="s">
        <v>79</v>
      </c>
      <c r="E8" s="266">
        <v>68125</v>
      </c>
      <c r="F8" s="266">
        <v>74938</v>
      </c>
      <c r="G8" s="266">
        <v>81750</v>
      </c>
      <c r="I8" s="275" t="s">
        <v>81</v>
      </c>
      <c r="J8" s="276">
        <v>15000</v>
      </c>
      <c r="K8" s="14"/>
    </row>
    <row r="9" spans="1:11" x14ac:dyDescent="0.2">
      <c r="D9" s="228" t="s">
        <v>80</v>
      </c>
      <c r="E9" s="266">
        <v>71531</v>
      </c>
      <c r="F9" s="266">
        <v>78684</v>
      </c>
      <c r="G9" s="266">
        <v>85837</v>
      </c>
      <c r="I9" s="275" t="s">
        <v>82</v>
      </c>
      <c r="J9" s="276">
        <v>10000</v>
      </c>
      <c r="K9" s="56"/>
    </row>
    <row r="10" spans="1:11" x14ac:dyDescent="0.2">
      <c r="D10" s="228" t="s">
        <v>75</v>
      </c>
      <c r="E10" s="266">
        <v>74938</v>
      </c>
      <c r="F10" s="266">
        <v>82432</v>
      </c>
      <c r="G10" s="266">
        <v>89926</v>
      </c>
      <c r="I10" s="275" t="s">
        <v>83</v>
      </c>
      <c r="J10" s="276">
        <v>5000</v>
      </c>
      <c r="K10" s="56"/>
    </row>
    <row r="11" spans="1:11" x14ac:dyDescent="0.2">
      <c r="D11" s="228" t="s">
        <v>76</v>
      </c>
      <c r="E11" s="266">
        <v>78344</v>
      </c>
      <c r="F11" s="266">
        <v>86178</v>
      </c>
      <c r="G11" s="266">
        <v>94013</v>
      </c>
      <c r="I11" s="275" t="s">
        <v>84</v>
      </c>
      <c r="J11" s="276">
        <v>2500</v>
      </c>
      <c r="K11" s="56"/>
    </row>
    <row r="12" spans="1:11" x14ac:dyDescent="0.2">
      <c r="D12" s="228" t="s">
        <v>77</v>
      </c>
      <c r="E12" s="266">
        <v>81750</v>
      </c>
      <c r="F12" s="266">
        <v>89925</v>
      </c>
      <c r="G12" s="266">
        <v>98100</v>
      </c>
      <c r="I12" s="275" t="s">
        <v>85</v>
      </c>
      <c r="J12" s="276">
        <v>1000</v>
      </c>
      <c r="K12" s="56"/>
    </row>
    <row r="13" spans="1:11" x14ac:dyDescent="0.2">
      <c r="D13" s="228" t="s">
        <v>78</v>
      </c>
      <c r="E13" s="266">
        <v>85156</v>
      </c>
      <c r="F13" s="266">
        <v>93672</v>
      </c>
      <c r="G13" s="266">
        <v>102187</v>
      </c>
      <c r="K13" s="56"/>
    </row>
  </sheetData>
  <mergeCells count="1">
    <mergeCell ref="I7:J7"/>
  </mergeCells>
  <pageMargins left="0.7" right="0.7" top="0.75" bottom="0.75" header="0.3" footer="0.3"/>
  <pageSetup scale="90" orientation="portrait" r:id="rId1"/>
  <headerFooter>
    <oddFooter>&amp;L&amp;"Arial,Italic"&amp;9Division of School Business
NC Department of Public Instruction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3BC1-7EA5-46C8-9D29-B4C9B2FFBF4E}">
  <dimension ref="A1:I36"/>
  <sheetViews>
    <sheetView workbookViewId="0">
      <selection activeCell="H15" sqref="H15:L15"/>
    </sheetView>
  </sheetViews>
  <sheetFormatPr defaultRowHeight="12.75" x14ac:dyDescent="0.2"/>
  <cols>
    <col min="2" max="2" width="11.140625" customWidth="1"/>
    <col min="9" max="9" width="11.5703125" bestFit="1" customWidth="1"/>
  </cols>
  <sheetData>
    <row r="1" spans="1:9" x14ac:dyDescent="0.2">
      <c r="A1" s="63" t="s">
        <v>112</v>
      </c>
      <c r="C1" s="29"/>
      <c r="I1" s="63"/>
    </row>
    <row r="2" spans="1:9" x14ac:dyDescent="0.2">
      <c r="A2" s="63"/>
    </row>
    <row r="3" spans="1:9" x14ac:dyDescent="0.2">
      <c r="A3" s="14" t="s">
        <v>62</v>
      </c>
      <c r="D3" s="63"/>
    </row>
    <row r="4" spans="1:9" x14ac:dyDescent="0.2">
      <c r="A4" s="77"/>
    </row>
    <row r="5" spans="1:9" ht="90" x14ac:dyDescent="0.25">
      <c r="A5" s="78" t="s">
        <v>28</v>
      </c>
      <c r="B5" s="201" t="s">
        <v>63</v>
      </c>
      <c r="C5" s="78" t="s">
        <v>64</v>
      </c>
      <c r="D5" s="78" t="s">
        <v>27</v>
      </c>
      <c r="E5" s="78" t="s">
        <v>68</v>
      </c>
      <c r="F5" s="201" t="s">
        <v>65</v>
      </c>
      <c r="G5" s="201" t="s">
        <v>32</v>
      </c>
    </row>
    <row r="6" spans="1:9" ht="15" x14ac:dyDescent="0.25">
      <c r="A6" s="79">
        <v>0</v>
      </c>
      <c r="B6" s="206">
        <v>35000</v>
      </c>
      <c r="C6" s="80"/>
      <c r="D6" s="205">
        <f>E6-B6</f>
        <v>0</v>
      </c>
      <c r="E6" s="80">
        <v>35000</v>
      </c>
      <c r="F6" s="212"/>
      <c r="G6" s="101"/>
    </row>
    <row r="7" spans="1:9" ht="15" x14ac:dyDescent="0.25">
      <c r="A7" s="81">
        <v>1</v>
      </c>
      <c r="B7" s="207">
        <v>36000</v>
      </c>
      <c r="C7" s="82">
        <f>B7-B6</f>
        <v>1000</v>
      </c>
      <c r="D7" s="204">
        <f>E7-B7</f>
        <v>0</v>
      </c>
      <c r="E7" s="82">
        <v>36000</v>
      </c>
      <c r="F7" s="213">
        <f>E7-B6</f>
        <v>1000</v>
      </c>
      <c r="G7" s="202">
        <f>F7/B6</f>
        <v>2.8571428571428571E-2</v>
      </c>
    </row>
    <row r="8" spans="1:9" ht="15" x14ac:dyDescent="0.25">
      <c r="A8" s="81">
        <v>2</v>
      </c>
      <c r="B8" s="207">
        <v>37000</v>
      </c>
      <c r="C8" s="82">
        <f t="shared" ref="C8:C35" si="0">B8-B7</f>
        <v>1000</v>
      </c>
      <c r="D8" s="204">
        <f t="shared" ref="D8:D35" si="1">E8-B8</f>
        <v>0</v>
      </c>
      <c r="E8" s="82">
        <v>37000</v>
      </c>
      <c r="F8" s="213">
        <f t="shared" ref="F8:F36" si="2">E8-B7</f>
        <v>1000</v>
      </c>
      <c r="G8" s="202">
        <f>F8/B7</f>
        <v>2.7777777777777776E-2</v>
      </c>
    </row>
    <row r="9" spans="1:9" ht="15" x14ac:dyDescent="0.25">
      <c r="A9" s="81">
        <v>3</v>
      </c>
      <c r="B9" s="207">
        <v>38000</v>
      </c>
      <c r="C9" s="82">
        <f t="shared" si="0"/>
        <v>1000</v>
      </c>
      <c r="D9" s="204">
        <f t="shared" si="1"/>
        <v>0</v>
      </c>
      <c r="E9" s="82">
        <v>38000</v>
      </c>
      <c r="F9" s="213">
        <f t="shared" si="2"/>
        <v>1000</v>
      </c>
      <c r="G9" s="202">
        <f t="shared" ref="G9:G36" si="3">F9/B8</f>
        <v>2.7027027027027029E-2</v>
      </c>
    </row>
    <row r="10" spans="1:9" ht="15" x14ac:dyDescent="0.25">
      <c r="A10" s="81">
        <v>4</v>
      </c>
      <c r="B10" s="207">
        <v>39000</v>
      </c>
      <c r="C10" s="82">
        <f t="shared" si="0"/>
        <v>1000</v>
      </c>
      <c r="D10" s="204">
        <f t="shared" si="1"/>
        <v>0</v>
      </c>
      <c r="E10" s="82">
        <v>39000</v>
      </c>
      <c r="F10" s="213">
        <f t="shared" si="2"/>
        <v>1000</v>
      </c>
      <c r="G10" s="202">
        <f t="shared" si="3"/>
        <v>2.6315789473684209E-2</v>
      </c>
    </row>
    <row r="11" spans="1:9" ht="15" x14ac:dyDescent="0.25">
      <c r="A11" s="81">
        <v>5</v>
      </c>
      <c r="B11" s="207">
        <v>40000</v>
      </c>
      <c r="C11" s="82">
        <f t="shared" si="0"/>
        <v>1000</v>
      </c>
      <c r="D11" s="204">
        <f t="shared" si="1"/>
        <v>0</v>
      </c>
      <c r="E11" s="82">
        <v>40000</v>
      </c>
      <c r="F11" s="213">
        <f t="shared" si="2"/>
        <v>1000</v>
      </c>
      <c r="G11" s="202">
        <f t="shared" si="3"/>
        <v>2.564102564102564E-2</v>
      </c>
    </row>
    <row r="12" spans="1:9" ht="15" x14ac:dyDescent="0.25">
      <c r="A12" s="81">
        <v>6</v>
      </c>
      <c r="B12" s="207">
        <v>41000</v>
      </c>
      <c r="C12" s="82">
        <f t="shared" si="0"/>
        <v>1000</v>
      </c>
      <c r="D12" s="204">
        <f t="shared" si="1"/>
        <v>0</v>
      </c>
      <c r="E12" s="82">
        <v>41000</v>
      </c>
      <c r="F12" s="213">
        <f t="shared" si="2"/>
        <v>1000</v>
      </c>
      <c r="G12" s="202">
        <f t="shared" si="3"/>
        <v>2.5000000000000001E-2</v>
      </c>
    </row>
    <row r="13" spans="1:9" ht="15" x14ac:dyDescent="0.25">
      <c r="A13" s="81">
        <v>7</v>
      </c>
      <c r="B13" s="207">
        <v>42000</v>
      </c>
      <c r="C13" s="82">
        <f t="shared" si="0"/>
        <v>1000</v>
      </c>
      <c r="D13" s="204">
        <f t="shared" si="1"/>
        <v>0</v>
      </c>
      <c r="E13" s="82">
        <v>42000</v>
      </c>
      <c r="F13" s="213">
        <f t="shared" si="2"/>
        <v>1000</v>
      </c>
      <c r="G13" s="202">
        <f t="shared" si="3"/>
        <v>2.4390243902439025E-2</v>
      </c>
    </row>
    <row r="14" spans="1:9" ht="15" x14ac:dyDescent="0.25">
      <c r="A14" s="81">
        <v>8</v>
      </c>
      <c r="B14" s="207">
        <v>43000</v>
      </c>
      <c r="C14" s="82">
        <f t="shared" si="0"/>
        <v>1000</v>
      </c>
      <c r="D14" s="204">
        <f t="shared" si="1"/>
        <v>0</v>
      </c>
      <c r="E14" s="82">
        <v>43000</v>
      </c>
      <c r="F14" s="213">
        <f>E14-B13</f>
        <v>1000</v>
      </c>
      <c r="G14" s="202">
        <f t="shared" si="3"/>
        <v>2.3809523809523808E-2</v>
      </c>
    </row>
    <row r="15" spans="1:9" ht="15" x14ac:dyDescent="0.25">
      <c r="A15" s="81">
        <v>9</v>
      </c>
      <c r="B15" s="207">
        <v>44000</v>
      </c>
      <c r="C15" s="82">
        <f t="shared" si="0"/>
        <v>1000</v>
      </c>
      <c r="D15" s="204">
        <f t="shared" si="1"/>
        <v>0</v>
      </c>
      <c r="E15" s="82">
        <v>44000</v>
      </c>
      <c r="F15" s="213">
        <f t="shared" si="2"/>
        <v>1000</v>
      </c>
      <c r="G15" s="202">
        <f t="shared" si="3"/>
        <v>2.3255813953488372E-2</v>
      </c>
    </row>
    <row r="16" spans="1:9" ht="15" x14ac:dyDescent="0.25">
      <c r="A16" s="81">
        <v>10</v>
      </c>
      <c r="B16" s="207">
        <v>45000</v>
      </c>
      <c r="C16" s="82">
        <f t="shared" si="0"/>
        <v>1000</v>
      </c>
      <c r="D16" s="204">
        <f t="shared" si="1"/>
        <v>0</v>
      </c>
      <c r="E16" s="82">
        <v>45000</v>
      </c>
      <c r="F16" s="213">
        <f t="shared" si="2"/>
        <v>1000</v>
      </c>
      <c r="G16" s="202">
        <f t="shared" si="3"/>
        <v>2.2727272727272728E-2</v>
      </c>
    </row>
    <row r="17" spans="1:9" ht="15" x14ac:dyDescent="0.25">
      <c r="A17" s="81">
        <v>11</v>
      </c>
      <c r="B17" s="207">
        <v>46000</v>
      </c>
      <c r="C17" s="82">
        <f t="shared" si="0"/>
        <v>1000</v>
      </c>
      <c r="D17" s="204">
        <f t="shared" si="1"/>
        <v>0</v>
      </c>
      <c r="E17" s="82">
        <v>46000</v>
      </c>
      <c r="F17" s="213">
        <f t="shared" si="2"/>
        <v>1000</v>
      </c>
      <c r="G17" s="202">
        <f t="shared" si="3"/>
        <v>2.2222222222222223E-2</v>
      </c>
    </row>
    <row r="18" spans="1:9" ht="15" x14ac:dyDescent="0.25">
      <c r="A18" s="81">
        <v>12</v>
      </c>
      <c r="B18" s="207">
        <v>47000</v>
      </c>
      <c r="C18" s="82">
        <f t="shared" si="0"/>
        <v>1000</v>
      </c>
      <c r="D18" s="204">
        <f t="shared" si="1"/>
        <v>0</v>
      </c>
      <c r="E18" s="82">
        <v>47000</v>
      </c>
      <c r="F18" s="213">
        <f t="shared" si="2"/>
        <v>1000</v>
      </c>
      <c r="G18" s="202">
        <f t="shared" si="3"/>
        <v>2.1739130434782608E-2</v>
      </c>
    </row>
    <row r="19" spans="1:9" ht="15" x14ac:dyDescent="0.25">
      <c r="A19" s="81">
        <v>13</v>
      </c>
      <c r="B19" s="207">
        <v>48000</v>
      </c>
      <c r="C19" s="82">
        <f t="shared" si="0"/>
        <v>1000</v>
      </c>
      <c r="D19" s="204">
        <f t="shared" si="1"/>
        <v>0</v>
      </c>
      <c r="E19" s="82">
        <v>48000</v>
      </c>
      <c r="F19" s="213">
        <f t="shared" si="2"/>
        <v>1000</v>
      </c>
      <c r="G19" s="202">
        <f t="shared" si="3"/>
        <v>2.1276595744680851E-2</v>
      </c>
    </row>
    <row r="20" spans="1:9" ht="15" x14ac:dyDescent="0.25">
      <c r="A20" s="81">
        <v>14</v>
      </c>
      <c r="B20" s="207">
        <v>49000</v>
      </c>
      <c r="C20" s="82">
        <f t="shared" si="0"/>
        <v>1000</v>
      </c>
      <c r="D20" s="204">
        <f t="shared" si="1"/>
        <v>0</v>
      </c>
      <c r="E20" s="82">
        <v>49000</v>
      </c>
      <c r="F20" s="213">
        <f t="shared" si="2"/>
        <v>1000</v>
      </c>
      <c r="G20" s="202">
        <f t="shared" si="3"/>
        <v>2.0833333333333332E-2</v>
      </c>
    </row>
    <row r="21" spans="1:9" ht="15" x14ac:dyDescent="0.25">
      <c r="A21" s="81">
        <v>15</v>
      </c>
      <c r="B21" s="207">
        <v>50000</v>
      </c>
      <c r="C21" s="82">
        <f t="shared" si="0"/>
        <v>1000</v>
      </c>
      <c r="D21" s="204">
        <f t="shared" si="1"/>
        <v>0</v>
      </c>
      <c r="E21" s="82">
        <v>50000</v>
      </c>
      <c r="F21" s="213">
        <f t="shared" si="2"/>
        <v>1000</v>
      </c>
      <c r="G21" s="202">
        <f t="shared" si="3"/>
        <v>2.0408163265306121E-2</v>
      </c>
    </row>
    <row r="22" spans="1:9" ht="15" x14ac:dyDescent="0.25">
      <c r="A22" s="81">
        <v>16</v>
      </c>
      <c r="B22" s="207">
        <v>50000</v>
      </c>
      <c r="C22" s="82">
        <f t="shared" si="0"/>
        <v>0</v>
      </c>
      <c r="D22" s="204">
        <f t="shared" si="1"/>
        <v>500</v>
      </c>
      <c r="E22" s="82">
        <v>50500</v>
      </c>
      <c r="F22" s="213">
        <f t="shared" si="2"/>
        <v>500</v>
      </c>
      <c r="G22" s="202">
        <f t="shared" si="3"/>
        <v>0.01</v>
      </c>
    </row>
    <row r="23" spans="1:9" ht="15" x14ac:dyDescent="0.25">
      <c r="A23" s="81">
        <v>17</v>
      </c>
      <c r="B23" s="207">
        <v>50000</v>
      </c>
      <c r="C23" s="82">
        <f t="shared" si="0"/>
        <v>0</v>
      </c>
      <c r="D23" s="204">
        <f t="shared" si="1"/>
        <v>1000</v>
      </c>
      <c r="E23" s="82">
        <v>51000</v>
      </c>
      <c r="F23" s="213">
        <f t="shared" si="2"/>
        <v>1000</v>
      </c>
      <c r="G23" s="202">
        <f t="shared" si="3"/>
        <v>0.02</v>
      </c>
    </row>
    <row r="24" spans="1:9" ht="15" x14ac:dyDescent="0.25">
      <c r="A24" s="81">
        <v>18</v>
      </c>
      <c r="B24" s="207">
        <v>50000</v>
      </c>
      <c r="C24" s="82">
        <f t="shared" si="0"/>
        <v>0</v>
      </c>
      <c r="D24" s="204">
        <f t="shared" si="1"/>
        <v>1500</v>
      </c>
      <c r="E24" s="82">
        <v>51500</v>
      </c>
      <c r="F24" s="213">
        <f t="shared" si="2"/>
        <v>1500</v>
      </c>
      <c r="G24" s="202">
        <f t="shared" si="3"/>
        <v>0.03</v>
      </c>
    </row>
    <row r="25" spans="1:9" ht="15" x14ac:dyDescent="0.25">
      <c r="A25" s="81">
        <v>19</v>
      </c>
      <c r="B25" s="207">
        <v>50000</v>
      </c>
      <c r="C25" s="82">
        <f t="shared" si="0"/>
        <v>0</v>
      </c>
      <c r="D25" s="204">
        <f t="shared" si="1"/>
        <v>2000</v>
      </c>
      <c r="E25" s="82">
        <v>52000</v>
      </c>
      <c r="F25" s="213">
        <f t="shared" si="2"/>
        <v>2000</v>
      </c>
      <c r="G25" s="202">
        <f t="shared" si="3"/>
        <v>0.04</v>
      </c>
    </row>
    <row r="26" spans="1:9" ht="15" x14ac:dyDescent="0.25">
      <c r="A26" s="81">
        <v>20</v>
      </c>
      <c r="B26" s="207">
        <v>50000</v>
      </c>
      <c r="C26" s="82">
        <f t="shared" si="0"/>
        <v>0</v>
      </c>
      <c r="D26" s="204">
        <f t="shared" si="1"/>
        <v>2500</v>
      </c>
      <c r="E26" s="82">
        <v>52500</v>
      </c>
      <c r="F26" s="213">
        <f t="shared" si="2"/>
        <v>2500</v>
      </c>
      <c r="G26" s="202">
        <f t="shared" si="3"/>
        <v>0.05</v>
      </c>
    </row>
    <row r="27" spans="1:9" ht="15" x14ac:dyDescent="0.25">
      <c r="A27" s="81">
        <v>21</v>
      </c>
      <c r="B27" s="207">
        <v>50000</v>
      </c>
      <c r="C27" s="82">
        <f t="shared" si="0"/>
        <v>0</v>
      </c>
      <c r="D27" s="204">
        <f t="shared" si="1"/>
        <v>3000</v>
      </c>
      <c r="E27" s="82">
        <v>53000</v>
      </c>
      <c r="F27" s="213">
        <f t="shared" si="2"/>
        <v>3000</v>
      </c>
      <c r="G27" s="202">
        <f t="shared" si="3"/>
        <v>0.06</v>
      </c>
    </row>
    <row r="28" spans="1:9" ht="15" x14ac:dyDescent="0.25">
      <c r="A28" s="81">
        <v>22</v>
      </c>
      <c r="B28" s="207">
        <v>50000</v>
      </c>
      <c r="C28" s="82">
        <f t="shared" si="0"/>
        <v>0</v>
      </c>
      <c r="D28" s="204">
        <f t="shared" si="1"/>
        <v>3500</v>
      </c>
      <c r="E28" s="82">
        <v>53500</v>
      </c>
      <c r="F28" s="213">
        <f t="shared" si="2"/>
        <v>3500</v>
      </c>
      <c r="G28" s="202">
        <f t="shared" si="3"/>
        <v>7.0000000000000007E-2</v>
      </c>
    </row>
    <row r="29" spans="1:9" ht="15" x14ac:dyDescent="0.25">
      <c r="A29" s="81">
        <v>23</v>
      </c>
      <c r="B29" s="207">
        <v>50000</v>
      </c>
      <c r="C29" s="82">
        <f t="shared" si="0"/>
        <v>0</v>
      </c>
      <c r="D29" s="204">
        <f t="shared" si="1"/>
        <v>4000</v>
      </c>
      <c r="E29" s="82">
        <v>54000</v>
      </c>
      <c r="F29" s="213">
        <f t="shared" si="2"/>
        <v>4000</v>
      </c>
      <c r="G29" s="202">
        <f t="shared" si="3"/>
        <v>0.08</v>
      </c>
    </row>
    <row r="30" spans="1:9" ht="15" x14ac:dyDescent="0.25">
      <c r="A30" s="81">
        <v>24</v>
      </c>
      <c r="B30" s="207">
        <v>50000</v>
      </c>
      <c r="C30" s="82">
        <f t="shared" si="0"/>
        <v>0</v>
      </c>
      <c r="D30" s="204">
        <f t="shared" si="1"/>
        <v>4500</v>
      </c>
      <c r="E30" s="82">
        <v>54500</v>
      </c>
      <c r="F30" s="213">
        <f t="shared" si="2"/>
        <v>4500</v>
      </c>
      <c r="G30" s="202">
        <f t="shared" si="3"/>
        <v>0.09</v>
      </c>
    </row>
    <row r="31" spans="1:9" ht="15" x14ac:dyDescent="0.25">
      <c r="A31" s="81">
        <v>25</v>
      </c>
      <c r="B31" s="207">
        <v>52000</v>
      </c>
      <c r="C31" s="82">
        <f t="shared" si="0"/>
        <v>2000</v>
      </c>
      <c r="D31" s="204">
        <f t="shared" si="1"/>
        <v>3000</v>
      </c>
      <c r="E31" s="82">
        <v>55000</v>
      </c>
      <c r="F31" s="213">
        <f t="shared" si="2"/>
        <v>5000</v>
      </c>
      <c r="G31" s="202">
        <f t="shared" si="3"/>
        <v>0.1</v>
      </c>
      <c r="I31" s="211"/>
    </row>
    <row r="32" spans="1:9" ht="15" x14ac:dyDescent="0.25">
      <c r="A32" s="81">
        <v>26</v>
      </c>
      <c r="B32" s="207">
        <v>52000</v>
      </c>
      <c r="C32" s="82">
        <f t="shared" si="0"/>
        <v>0</v>
      </c>
      <c r="D32" s="204">
        <f t="shared" si="1"/>
        <v>3500</v>
      </c>
      <c r="E32" s="82">
        <v>55500</v>
      </c>
      <c r="F32" s="213">
        <f t="shared" si="2"/>
        <v>3500</v>
      </c>
      <c r="G32" s="202">
        <f t="shared" si="3"/>
        <v>6.7307692307692304E-2</v>
      </c>
    </row>
    <row r="33" spans="1:7" ht="15" x14ac:dyDescent="0.25">
      <c r="A33" s="81">
        <v>27</v>
      </c>
      <c r="B33" s="207">
        <v>52000</v>
      </c>
      <c r="C33" s="82">
        <f t="shared" si="0"/>
        <v>0</v>
      </c>
      <c r="D33" s="204">
        <f t="shared" si="1"/>
        <v>4000</v>
      </c>
      <c r="E33" s="82">
        <v>56000</v>
      </c>
      <c r="F33" s="213">
        <f t="shared" si="2"/>
        <v>4000</v>
      </c>
      <c r="G33" s="202">
        <f t="shared" si="3"/>
        <v>7.6923076923076927E-2</v>
      </c>
    </row>
    <row r="34" spans="1:7" ht="15" x14ac:dyDescent="0.25">
      <c r="A34" s="81">
        <v>28</v>
      </c>
      <c r="B34" s="207">
        <v>52000</v>
      </c>
      <c r="C34" s="82">
        <f t="shared" si="0"/>
        <v>0</v>
      </c>
      <c r="D34" s="204">
        <f t="shared" si="1"/>
        <v>4500</v>
      </c>
      <c r="E34" s="82">
        <v>56500</v>
      </c>
      <c r="F34" s="213">
        <f t="shared" si="2"/>
        <v>4500</v>
      </c>
      <c r="G34" s="202">
        <f t="shared" si="3"/>
        <v>8.6538461538461536E-2</v>
      </c>
    </row>
    <row r="35" spans="1:7" ht="15" x14ac:dyDescent="0.25">
      <c r="A35" s="81">
        <v>29</v>
      </c>
      <c r="B35" s="207">
        <v>52000</v>
      </c>
      <c r="C35" s="82">
        <f t="shared" si="0"/>
        <v>0</v>
      </c>
      <c r="D35" s="204">
        <f t="shared" si="1"/>
        <v>5000</v>
      </c>
      <c r="E35" s="82">
        <v>57000</v>
      </c>
      <c r="F35" s="213">
        <f t="shared" si="2"/>
        <v>5000</v>
      </c>
      <c r="G35" s="202">
        <f t="shared" si="3"/>
        <v>9.6153846153846159E-2</v>
      </c>
    </row>
    <row r="36" spans="1:7" ht="15" x14ac:dyDescent="0.25">
      <c r="A36" s="81">
        <v>30</v>
      </c>
      <c r="B36" s="208">
        <v>52000</v>
      </c>
      <c r="C36" s="86">
        <f>B35-B36</f>
        <v>0</v>
      </c>
      <c r="D36" s="209">
        <f>E36-B36</f>
        <v>8500</v>
      </c>
      <c r="E36" s="86">
        <v>60500</v>
      </c>
      <c r="F36" s="214">
        <f t="shared" si="2"/>
        <v>8500</v>
      </c>
      <c r="G36" s="203">
        <f t="shared" si="3"/>
        <v>0.16346153846153846</v>
      </c>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A6650-154A-46F8-B0B3-68EADEB9594E}">
  <dimension ref="A1:H36"/>
  <sheetViews>
    <sheetView topLeftCell="A7" workbookViewId="0">
      <selection activeCell="H15" sqref="H15:L15"/>
    </sheetView>
  </sheetViews>
  <sheetFormatPr defaultColWidth="9.140625" defaultRowHeight="12.75" x14ac:dyDescent="0.2"/>
  <cols>
    <col min="2" max="2" width="11.140625" customWidth="1"/>
    <col min="7" max="7" width="10.5703125" bestFit="1" customWidth="1"/>
  </cols>
  <sheetData>
    <row r="1" spans="1:8" x14ac:dyDescent="0.2">
      <c r="A1" s="63" t="s">
        <v>113</v>
      </c>
    </row>
    <row r="2" spans="1:8" x14ac:dyDescent="0.2">
      <c r="A2" s="63"/>
    </row>
    <row r="3" spans="1:8" x14ac:dyDescent="0.2">
      <c r="A3" s="14" t="s">
        <v>67</v>
      </c>
      <c r="C3" s="63"/>
    </row>
    <row r="4" spans="1:8" x14ac:dyDescent="0.2">
      <c r="A4" s="77"/>
    </row>
    <row r="5" spans="1:8" ht="90" x14ac:dyDescent="0.25">
      <c r="A5" s="78" t="s">
        <v>28</v>
      </c>
      <c r="B5" s="201" t="s">
        <v>63</v>
      </c>
      <c r="C5" s="78" t="s">
        <v>27</v>
      </c>
      <c r="D5" s="78" t="s">
        <v>105</v>
      </c>
      <c r="E5" s="201" t="s">
        <v>65</v>
      </c>
      <c r="F5" s="201" t="s">
        <v>32</v>
      </c>
      <c r="G5" s="201" t="s">
        <v>69</v>
      </c>
      <c r="H5" s="201" t="s">
        <v>70</v>
      </c>
    </row>
    <row r="6" spans="1:8" ht="15" x14ac:dyDescent="0.25">
      <c r="A6" s="79">
        <v>0</v>
      </c>
      <c r="B6" s="206">
        <v>35000</v>
      </c>
      <c r="C6" s="205">
        <f t="shared" ref="C6:C36" si="0">D6-B6</f>
        <v>0</v>
      </c>
      <c r="D6" s="101">
        <v>35000</v>
      </c>
      <c r="E6" s="212"/>
      <c r="F6" s="101"/>
      <c r="G6" s="218"/>
      <c r="H6" s="101"/>
    </row>
    <row r="7" spans="1:8" ht="15" x14ac:dyDescent="0.25">
      <c r="A7" s="81">
        <v>1</v>
      </c>
      <c r="B7" s="207">
        <v>36000</v>
      </c>
      <c r="C7" s="204">
        <f t="shared" si="0"/>
        <v>180</v>
      </c>
      <c r="D7" s="84">
        <v>36180</v>
      </c>
      <c r="E7" s="213">
        <f t="shared" ref="E7:E36" si="1">D7-B6</f>
        <v>1180</v>
      </c>
      <c r="F7" s="202">
        <f t="shared" ref="F7:F36" si="2">E7/B6</f>
        <v>3.3714285714285717E-2</v>
      </c>
      <c r="G7" s="219"/>
      <c r="H7" s="202">
        <f>(E7+G7)/B6</f>
        <v>3.3714285714285717E-2</v>
      </c>
    </row>
    <row r="8" spans="1:8" ht="15" x14ac:dyDescent="0.25">
      <c r="A8" s="81">
        <v>2</v>
      </c>
      <c r="B8" s="207">
        <v>37000</v>
      </c>
      <c r="C8" s="204">
        <f t="shared" si="0"/>
        <v>190</v>
      </c>
      <c r="D8" s="84">
        <v>37190</v>
      </c>
      <c r="E8" s="213">
        <f t="shared" si="1"/>
        <v>1190</v>
      </c>
      <c r="F8" s="202">
        <f t="shared" si="2"/>
        <v>3.3055555555555553E-2</v>
      </c>
      <c r="G8" s="219"/>
      <c r="H8" s="202">
        <f t="shared" ref="H8:H36" si="3">(E8+G8)/B7</f>
        <v>3.3055555555555553E-2</v>
      </c>
    </row>
    <row r="9" spans="1:8" ht="15" x14ac:dyDescent="0.25">
      <c r="A9" s="81">
        <v>3</v>
      </c>
      <c r="B9" s="207">
        <v>38000</v>
      </c>
      <c r="C9" s="204">
        <f t="shared" si="0"/>
        <v>190</v>
      </c>
      <c r="D9" s="84">
        <v>38190</v>
      </c>
      <c r="E9" s="213">
        <f t="shared" si="1"/>
        <v>1190</v>
      </c>
      <c r="F9" s="202">
        <f t="shared" si="2"/>
        <v>3.216216216216216E-2</v>
      </c>
      <c r="G9" s="219"/>
      <c r="H9" s="202">
        <f t="shared" si="3"/>
        <v>3.216216216216216E-2</v>
      </c>
    </row>
    <row r="10" spans="1:8" ht="15" x14ac:dyDescent="0.25">
      <c r="A10" s="81">
        <v>4</v>
      </c>
      <c r="B10" s="207">
        <v>39000</v>
      </c>
      <c r="C10" s="204">
        <f t="shared" si="0"/>
        <v>200</v>
      </c>
      <c r="D10" s="84">
        <v>39200</v>
      </c>
      <c r="E10" s="213">
        <f t="shared" si="1"/>
        <v>1200</v>
      </c>
      <c r="F10" s="202">
        <f t="shared" si="2"/>
        <v>3.1578947368421054E-2</v>
      </c>
      <c r="G10" s="219"/>
      <c r="H10" s="202">
        <f t="shared" si="3"/>
        <v>3.1578947368421054E-2</v>
      </c>
    </row>
    <row r="11" spans="1:8" ht="15" x14ac:dyDescent="0.25">
      <c r="A11" s="81">
        <v>5</v>
      </c>
      <c r="B11" s="207">
        <v>40000</v>
      </c>
      <c r="C11" s="204">
        <f t="shared" si="0"/>
        <v>200</v>
      </c>
      <c r="D11" s="84">
        <v>40200</v>
      </c>
      <c r="E11" s="213">
        <f t="shared" si="1"/>
        <v>1200</v>
      </c>
      <c r="F11" s="202">
        <f t="shared" si="2"/>
        <v>3.0769230769230771E-2</v>
      </c>
      <c r="G11" s="219"/>
      <c r="H11" s="202">
        <f t="shared" si="3"/>
        <v>3.0769230769230771E-2</v>
      </c>
    </row>
    <row r="12" spans="1:8" ht="15" x14ac:dyDescent="0.25">
      <c r="A12" s="81">
        <v>6</v>
      </c>
      <c r="B12" s="207">
        <v>41000</v>
      </c>
      <c r="C12" s="204">
        <f t="shared" si="0"/>
        <v>210</v>
      </c>
      <c r="D12" s="84">
        <v>41210</v>
      </c>
      <c r="E12" s="213">
        <f t="shared" si="1"/>
        <v>1210</v>
      </c>
      <c r="F12" s="202">
        <f t="shared" si="2"/>
        <v>3.0249999999999999E-2</v>
      </c>
      <c r="G12" s="219"/>
      <c r="H12" s="202">
        <f t="shared" si="3"/>
        <v>3.0249999999999999E-2</v>
      </c>
    </row>
    <row r="13" spans="1:8" ht="15" x14ac:dyDescent="0.25">
      <c r="A13" s="81">
        <v>7</v>
      </c>
      <c r="B13" s="207">
        <v>42000</v>
      </c>
      <c r="C13" s="204">
        <f t="shared" si="0"/>
        <v>210</v>
      </c>
      <c r="D13" s="84">
        <v>42210</v>
      </c>
      <c r="E13" s="213">
        <f t="shared" si="1"/>
        <v>1210</v>
      </c>
      <c r="F13" s="202">
        <f t="shared" si="2"/>
        <v>2.9512195121951218E-2</v>
      </c>
      <c r="G13" s="219"/>
      <c r="H13" s="202">
        <f t="shared" si="3"/>
        <v>2.9512195121951218E-2</v>
      </c>
    </row>
    <row r="14" spans="1:8" ht="15" x14ac:dyDescent="0.25">
      <c r="A14" s="81">
        <v>8</v>
      </c>
      <c r="B14" s="207">
        <v>43000</v>
      </c>
      <c r="C14" s="204">
        <f t="shared" si="0"/>
        <v>220</v>
      </c>
      <c r="D14" s="84">
        <v>43220</v>
      </c>
      <c r="E14" s="213">
        <f t="shared" si="1"/>
        <v>1220</v>
      </c>
      <c r="F14" s="202">
        <f t="shared" si="2"/>
        <v>2.9047619047619048E-2</v>
      </c>
      <c r="G14" s="219"/>
      <c r="H14" s="202">
        <f t="shared" si="3"/>
        <v>2.9047619047619048E-2</v>
      </c>
    </row>
    <row r="15" spans="1:8" ht="15" x14ac:dyDescent="0.25">
      <c r="A15" s="81">
        <v>9</v>
      </c>
      <c r="B15" s="207">
        <v>44000</v>
      </c>
      <c r="C15" s="204">
        <f t="shared" si="0"/>
        <v>220</v>
      </c>
      <c r="D15" s="84">
        <v>44220</v>
      </c>
      <c r="E15" s="213">
        <f t="shared" si="1"/>
        <v>1220</v>
      </c>
      <c r="F15" s="202">
        <f t="shared" si="2"/>
        <v>2.8372093023255815E-2</v>
      </c>
      <c r="G15" s="219"/>
      <c r="H15" s="202">
        <f t="shared" si="3"/>
        <v>2.8372093023255815E-2</v>
      </c>
    </row>
    <row r="16" spans="1:8" ht="15" x14ac:dyDescent="0.25">
      <c r="A16" s="81">
        <v>10</v>
      </c>
      <c r="B16" s="207">
        <v>45000</v>
      </c>
      <c r="C16" s="204">
        <f t="shared" si="0"/>
        <v>230</v>
      </c>
      <c r="D16" s="84">
        <v>45230</v>
      </c>
      <c r="E16" s="213">
        <f t="shared" si="1"/>
        <v>1230</v>
      </c>
      <c r="F16" s="202">
        <f t="shared" si="2"/>
        <v>2.7954545454545454E-2</v>
      </c>
      <c r="G16" s="219"/>
      <c r="H16" s="202">
        <f t="shared" si="3"/>
        <v>2.7954545454545454E-2</v>
      </c>
    </row>
    <row r="17" spans="1:8" ht="15" x14ac:dyDescent="0.25">
      <c r="A17" s="81">
        <v>11</v>
      </c>
      <c r="B17" s="207">
        <v>46000</v>
      </c>
      <c r="C17" s="204">
        <f t="shared" si="0"/>
        <v>230</v>
      </c>
      <c r="D17" s="84">
        <v>46230</v>
      </c>
      <c r="E17" s="213">
        <f t="shared" si="1"/>
        <v>1230</v>
      </c>
      <c r="F17" s="202">
        <f t="shared" si="2"/>
        <v>2.7333333333333334E-2</v>
      </c>
      <c r="G17" s="219"/>
      <c r="H17" s="202">
        <f t="shared" si="3"/>
        <v>2.7333333333333334E-2</v>
      </c>
    </row>
    <row r="18" spans="1:8" ht="15" x14ac:dyDescent="0.25">
      <c r="A18" s="81">
        <v>12</v>
      </c>
      <c r="B18" s="207">
        <v>47000</v>
      </c>
      <c r="C18" s="204">
        <f t="shared" si="0"/>
        <v>240</v>
      </c>
      <c r="D18" s="84">
        <v>47240</v>
      </c>
      <c r="E18" s="213">
        <f t="shared" si="1"/>
        <v>1240</v>
      </c>
      <c r="F18" s="202">
        <f t="shared" si="2"/>
        <v>2.6956521739130435E-2</v>
      </c>
      <c r="G18" s="219"/>
      <c r="H18" s="202">
        <f t="shared" si="3"/>
        <v>2.6956521739130435E-2</v>
      </c>
    </row>
    <row r="19" spans="1:8" ht="15" x14ac:dyDescent="0.25">
      <c r="A19" s="81">
        <v>13</v>
      </c>
      <c r="B19" s="207">
        <v>48000</v>
      </c>
      <c r="C19" s="204">
        <f t="shared" si="0"/>
        <v>240</v>
      </c>
      <c r="D19" s="84">
        <v>48240</v>
      </c>
      <c r="E19" s="213">
        <f t="shared" si="1"/>
        <v>1240</v>
      </c>
      <c r="F19" s="202">
        <f t="shared" si="2"/>
        <v>2.6382978723404255E-2</v>
      </c>
      <c r="G19" s="219"/>
      <c r="H19" s="202">
        <f t="shared" si="3"/>
        <v>2.6382978723404255E-2</v>
      </c>
    </row>
    <row r="20" spans="1:8" ht="15" x14ac:dyDescent="0.25">
      <c r="A20" s="81">
        <v>14</v>
      </c>
      <c r="B20" s="207">
        <v>49000</v>
      </c>
      <c r="C20" s="204">
        <f t="shared" si="0"/>
        <v>250</v>
      </c>
      <c r="D20" s="84">
        <v>49250</v>
      </c>
      <c r="E20" s="213">
        <f t="shared" si="1"/>
        <v>1250</v>
      </c>
      <c r="F20" s="202">
        <f t="shared" si="2"/>
        <v>2.6041666666666668E-2</v>
      </c>
      <c r="G20" s="219"/>
      <c r="H20" s="202">
        <f t="shared" si="3"/>
        <v>2.6041666666666668E-2</v>
      </c>
    </row>
    <row r="21" spans="1:8" ht="15" x14ac:dyDescent="0.25">
      <c r="A21" s="81">
        <v>15</v>
      </c>
      <c r="B21" s="207">
        <v>50000</v>
      </c>
      <c r="C21" s="204">
        <f t="shared" si="0"/>
        <v>250</v>
      </c>
      <c r="D21" s="84">
        <v>50250</v>
      </c>
      <c r="E21" s="213">
        <f t="shared" si="1"/>
        <v>1250</v>
      </c>
      <c r="F21" s="202">
        <f t="shared" si="2"/>
        <v>2.5510204081632654E-2</v>
      </c>
      <c r="G21" s="219">
        <v>500</v>
      </c>
      <c r="H21" s="202">
        <f t="shared" si="3"/>
        <v>3.5714285714285712E-2</v>
      </c>
    </row>
    <row r="22" spans="1:8" ht="15" x14ac:dyDescent="0.25">
      <c r="A22" s="81">
        <v>16</v>
      </c>
      <c r="B22" s="207">
        <v>50000</v>
      </c>
      <c r="C22" s="204">
        <f t="shared" si="0"/>
        <v>250</v>
      </c>
      <c r="D22" s="84">
        <v>50250</v>
      </c>
      <c r="E22" s="213">
        <f t="shared" si="1"/>
        <v>250</v>
      </c>
      <c r="F22" s="202">
        <f t="shared" si="2"/>
        <v>5.0000000000000001E-3</v>
      </c>
      <c r="G22" s="219">
        <v>500</v>
      </c>
      <c r="H22" s="202">
        <f t="shared" si="3"/>
        <v>1.4999999999999999E-2</v>
      </c>
    </row>
    <row r="23" spans="1:8" ht="15" x14ac:dyDescent="0.25">
      <c r="A23" s="81">
        <v>17</v>
      </c>
      <c r="B23" s="207">
        <v>50000</v>
      </c>
      <c r="C23" s="204">
        <f t="shared" si="0"/>
        <v>250</v>
      </c>
      <c r="D23" s="84">
        <v>50250</v>
      </c>
      <c r="E23" s="213">
        <f t="shared" si="1"/>
        <v>250</v>
      </c>
      <c r="F23" s="202">
        <f t="shared" si="2"/>
        <v>5.0000000000000001E-3</v>
      </c>
      <c r="G23" s="219">
        <v>500</v>
      </c>
      <c r="H23" s="202">
        <f t="shared" si="3"/>
        <v>1.4999999999999999E-2</v>
      </c>
    </row>
    <row r="24" spans="1:8" ht="15" x14ac:dyDescent="0.25">
      <c r="A24" s="81">
        <v>18</v>
      </c>
      <c r="B24" s="207">
        <v>50000</v>
      </c>
      <c r="C24" s="204">
        <f t="shared" si="0"/>
        <v>250</v>
      </c>
      <c r="D24" s="84">
        <v>50250</v>
      </c>
      <c r="E24" s="213">
        <f t="shared" si="1"/>
        <v>250</v>
      </c>
      <c r="F24" s="202">
        <f t="shared" si="2"/>
        <v>5.0000000000000001E-3</v>
      </c>
      <c r="G24" s="219">
        <v>500</v>
      </c>
      <c r="H24" s="202">
        <f t="shared" si="3"/>
        <v>1.4999999999999999E-2</v>
      </c>
    </row>
    <row r="25" spans="1:8" ht="15" x14ac:dyDescent="0.25">
      <c r="A25" s="81">
        <v>19</v>
      </c>
      <c r="B25" s="207">
        <v>50000</v>
      </c>
      <c r="C25" s="204">
        <f t="shared" si="0"/>
        <v>250</v>
      </c>
      <c r="D25" s="84">
        <v>50250</v>
      </c>
      <c r="E25" s="213">
        <f t="shared" si="1"/>
        <v>250</v>
      </c>
      <c r="F25" s="202">
        <f t="shared" si="2"/>
        <v>5.0000000000000001E-3</v>
      </c>
      <c r="G25" s="219">
        <v>500</v>
      </c>
      <c r="H25" s="202">
        <f t="shared" si="3"/>
        <v>1.4999999999999999E-2</v>
      </c>
    </row>
    <row r="26" spans="1:8" ht="15" x14ac:dyDescent="0.25">
      <c r="A26" s="81">
        <v>20</v>
      </c>
      <c r="B26" s="207">
        <v>50000</v>
      </c>
      <c r="C26" s="204">
        <f t="shared" si="0"/>
        <v>250</v>
      </c>
      <c r="D26" s="84">
        <v>50250</v>
      </c>
      <c r="E26" s="213">
        <f t="shared" si="1"/>
        <v>250</v>
      </c>
      <c r="F26" s="202">
        <f t="shared" si="2"/>
        <v>5.0000000000000001E-3</v>
      </c>
      <c r="G26" s="219">
        <v>500</v>
      </c>
      <c r="H26" s="202">
        <f t="shared" si="3"/>
        <v>1.4999999999999999E-2</v>
      </c>
    </row>
    <row r="27" spans="1:8" ht="15" x14ac:dyDescent="0.25">
      <c r="A27" s="81">
        <v>21</v>
      </c>
      <c r="B27" s="207">
        <v>50000</v>
      </c>
      <c r="C27" s="204">
        <f t="shared" si="0"/>
        <v>250</v>
      </c>
      <c r="D27" s="84">
        <v>50250</v>
      </c>
      <c r="E27" s="213">
        <f t="shared" si="1"/>
        <v>250</v>
      </c>
      <c r="F27" s="202">
        <f t="shared" si="2"/>
        <v>5.0000000000000001E-3</v>
      </c>
      <c r="G27" s="219">
        <v>500</v>
      </c>
      <c r="H27" s="202">
        <f t="shared" si="3"/>
        <v>1.4999999999999999E-2</v>
      </c>
    </row>
    <row r="28" spans="1:8" ht="15" x14ac:dyDescent="0.25">
      <c r="A28" s="81">
        <v>22</v>
      </c>
      <c r="B28" s="207">
        <v>50000</v>
      </c>
      <c r="C28" s="204">
        <f t="shared" si="0"/>
        <v>250</v>
      </c>
      <c r="D28" s="84">
        <v>50250</v>
      </c>
      <c r="E28" s="213">
        <f t="shared" si="1"/>
        <v>250</v>
      </c>
      <c r="F28" s="202">
        <f t="shared" si="2"/>
        <v>5.0000000000000001E-3</v>
      </c>
      <c r="G28" s="219">
        <v>500</v>
      </c>
      <c r="H28" s="202">
        <f t="shared" si="3"/>
        <v>1.4999999999999999E-2</v>
      </c>
    </row>
    <row r="29" spans="1:8" ht="15" x14ac:dyDescent="0.25">
      <c r="A29" s="81">
        <v>23</v>
      </c>
      <c r="B29" s="207">
        <v>50000</v>
      </c>
      <c r="C29" s="204">
        <f t="shared" si="0"/>
        <v>250</v>
      </c>
      <c r="D29" s="84">
        <v>50250</v>
      </c>
      <c r="E29" s="213">
        <f t="shared" si="1"/>
        <v>250</v>
      </c>
      <c r="F29" s="202">
        <f t="shared" si="2"/>
        <v>5.0000000000000001E-3</v>
      </c>
      <c r="G29" s="219">
        <v>500</v>
      </c>
      <c r="H29" s="202">
        <f t="shared" si="3"/>
        <v>1.4999999999999999E-2</v>
      </c>
    </row>
    <row r="30" spans="1:8" ht="15" x14ac:dyDescent="0.25">
      <c r="A30" s="81">
        <v>24</v>
      </c>
      <c r="B30" s="207">
        <v>50000</v>
      </c>
      <c r="C30" s="204">
        <f t="shared" si="0"/>
        <v>250</v>
      </c>
      <c r="D30" s="84">
        <v>50250</v>
      </c>
      <c r="E30" s="213">
        <f t="shared" si="1"/>
        <v>250</v>
      </c>
      <c r="F30" s="202">
        <f t="shared" si="2"/>
        <v>5.0000000000000001E-3</v>
      </c>
      <c r="G30" s="219">
        <v>500</v>
      </c>
      <c r="H30" s="202">
        <f t="shared" si="3"/>
        <v>1.4999999999999999E-2</v>
      </c>
    </row>
    <row r="31" spans="1:8" ht="15" x14ac:dyDescent="0.25">
      <c r="A31" s="81">
        <v>25</v>
      </c>
      <c r="B31" s="207">
        <v>52000</v>
      </c>
      <c r="C31" s="204">
        <f t="shared" si="0"/>
        <v>260</v>
      </c>
      <c r="D31" s="84">
        <v>52260</v>
      </c>
      <c r="E31" s="213">
        <f t="shared" si="1"/>
        <v>2260</v>
      </c>
      <c r="F31" s="202">
        <f t="shared" si="2"/>
        <v>4.5199999999999997E-2</v>
      </c>
      <c r="G31" s="219">
        <v>1000</v>
      </c>
      <c r="H31" s="202">
        <f t="shared" si="3"/>
        <v>6.5199999999999994E-2</v>
      </c>
    </row>
    <row r="32" spans="1:8" ht="15" x14ac:dyDescent="0.25">
      <c r="A32" s="81">
        <v>26</v>
      </c>
      <c r="B32" s="207">
        <v>52000</v>
      </c>
      <c r="C32" s="204">
        <f t="shared" si="0"/>
        <v>260</v>
      </c>
      <c r="D32" s="84">
        <v>52260</v>
      </c>
      <c r="E32" s="213">
        <f t="shared" si="1"/>
        <v>260</v>
      </c>
      <c r="F32" s="202">
        <f t="shared" si="2"/>
        <v>5.0000000000000001E-3</v>
      </c>
      <c r="G32" s="219">
        <v>1000</v>
      </c>
      <c r="H32" s="202">
        <f t="shared" si="3"/>
        <v>2.4230769230769229E-2</v>
      </c>
    </row>
    <row r="33" spans="1:8" ht="15" x14ac:dyDescent="0.25">
      <c r="A33" s="81">
        <v>27</v>
      </c>
      <c r="B33" s="207">
        <v>52000</v>
      </c>
      <c r="C33" s="204">
        <f t="shared" si="0"/>
        <v>260</v>
      </c>
      <c r="D33" s="84">
        <v>52260</v>
      </c>
      <c r="E33" s="213">
        <f t="shared" si="1"/>
        <v>260</v>
      </c>
      <c r="F33" s="202">
        <f t="shared" si="2"/>
        <v>5.0000000000000001E-3</v>
      </c>
      <c r="G33" s="219">
        <v>1000</v>
      </c>
      <c r="H33" s="202">
        <f t="shared" si="3"/>
        <v>2.4230769230769229E-2</v>
      </c>
    </row>
    <row r="34" spans="1:8" ht="15" x14ac:dyDescent="0.25">
      <c r="A34" s="81">
        <v>28</v>
      </c>
      <c r="B34" s="207">
        <v>52000</v>
      </c>
      <c r="C34" s="204">
        <f t="shared" si="0"/>
        <v>260</v>
      </c>
      <c r="D34" s="84">
        <v>52260</v>
      </c>
      <c r="E34" s="213">
        <f t="shared" si="1"/>
        <v>260</v>
      </c>
      <c r="F34" s="202">
        <f t="shared" si="2"/>
        <v>5.0000000000000001E-3</v>
      </c>
      <c r="G34" s="219">
        <v>1000</v>
      </c>
      <c r="H34" s="202">
        <f t="shared" si="3"/>
        <v>2.4230769230769229E-2</v>
      </c>
    </row>
    <row r="35" spans="1:8" ht="15" x14ac:dyDescent="0.25">
      <c r="A35" s="81">
        <v>29</v>
      </c>
      <c r="B35" s="207">
        <v>52000</v>
      </c>
      <c r="C35" s="204">
        <f t="shared" si="0"/>
        <v>260</v>
      </c>
      <c r="D35" s="84">
        <v>52260</v>
      </c>
      <c r="E35" s="213">
        <f t="shared" si="1"/>
        <v>260</v>
      </c>
      <c r="F35" s="202">
        <f t="shared" si="2"/>
        <v>5.0000000000000001E-3</v>
      </c>
      <c r="G35" s="219">
        <v>1000</v>
      </c>
      <c r="H35" s="202">
        <f t="shared" si="3"/>
        <v>2.4230769230769229E-2</v>
      </c>
    </row>
    <row r="36" spans="1:8" ht="15" x14ac:dyDescent="0.25">
      <c r="A36" s="81">
        <v>30</v>
      </c>
      <c r="B36" s="208">
        <v>52000</v>
      </c>
      <c r="C36" s="209">
        <f t="shared" si="0"/>
        <v>260</v>
      </c>
      <c r="D36" s="88">
        <v>52260</v>
      </c>
      <c r="E36" s="214">
        <f t="shared" si="1"/>
        <v>260</v>
      </c>
      <c r="F36" s="203">
        <f t="shared" si="2"/>
        <v>5.0000000000000001E-3</v>
      </c>
      <c r="G36" s="220">
        <v>1000</v>
      </c>
      <c r="H36" s="203">
        <f t="shared" si="3"/>
        <v>2.4230769230769229E-2</v>
      </c>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workbookViewId="0">
      <selection activeCell="C22" sqref="C22"/>
    </sheetView>
  </sheetViews>
  <sheetFormatPr defaultRowHeight="12.75" x14ac:dyDescent="0.2"/>
  <cols>
    <col min="1" max="1" width="3" customWidth="1"/>
    <col min="2" max="2" width="3.42578125" customWidth="1"/>
    <col min="3" max="3" width="33" style="58" customWidth="1"/>
    <col min="4" max="4" width="3.42578125" customWidth="1"/>
    <col min="5" max="5" width="18.5703125" style="58" bestFit="1" customWidth="1"/>
    <col min="6" max="6" width="4.5703125" style="56" customWidth="1"/>
    <col min="7" max="7" width="1.85546875" customWidth="1"/>
    <col min="8" max="8" width="24.5703125" hidden="1" customWidth="1"/>
    <col min="9" max="9" width="4.5703125" hidden="1" customWidth="1"/>
    <col min="10" max="10" width="10.42578125" bestFit="1" customWidth="1"/>
    <col min="11" max="11" width="8.5703125" bestFit="1" customWidth="1"/>
    <col min="12" max="12" width="2.42578125" customWidth="1"/>
    <col min="15" max="15" width="9.42578125" customWidth="1"/>
  </cols>
  <sheetData>
    <row r="1" spans="1:10" x14ac:dyDescent="0.2">
      <c r="A1" s="14" t="s">
        <v>25</v>
      </c>
      <c r="B1" s="14"/>
      <c r="C1" s="13"/>
    </row>
    <row r="2" spans="1:10" x14ac:dyDescent="0.2">
      <c r="A2" s="14"/>
      <c r="B2" s="14"/>
      <c r="C2" s="13"/>
    </row>
    <row r="3" spans="1:10" ht="18.75" customHeight="1" x14ac:dyDescent="0.2">
      <c r="E3" s="675" t="s">
        <v>8</v>
      </c>
      <c r="F3" s="676"/>
      <c r="H3" s="675" t="s">
        <v>19</v>
      </c>
      <c r="I3" s="676"/>
    </row>
    <row r="4" spans="1:10" x14ac:dyDescent="0.2">
      <c r="A4" s="111" t="s">
        <v>30</v>
      </c>
      <c r="B4" s="118"/>
      <c r="C4" s="120"/>
      <c r="D4" s="116"/>
      <c r="E4" s="119"/>
      <c r="F4" s="113"/>
      <c r="H4" s="119"/>
      <c r="I4" s="113"/>
    </row>
    <row r="5" spans="1:10" x14ac:dyDescent="0.2">
      <c r="A5" s="121"/>
      <c r="B5" s="122" t="s">
        <v>59</v>
      </c>
      <c r="C5" s="123"/>
      <c r="E5" s="105"/>
      <c r="F5" s="106"/>
      <c r="H5" s="105"/>
      <c r="I5" s="106"/>
    </row>
    <row r="6" spans="1:10" x14ac:dyDescent="0.2">
      <c r="A6" s="121"/>
      <c r="B6" s="122"/>
      <c r="C6" s="124" t="s">
        <v>46</v>
      </c>
      <c r="E6" s="176">
        <v>4.8000000000000001E-2</v>
      </c>
      <c r="F6" s="106"/>
      <c r="H6" s="138"/>
      <c r="I6" s="106"/>
    </row>
    <row r="7" spans="1:10" x14ac:dyDescent="0.2">
      <c r="A7" s="121"/>
      <c r="B7" s="125"/>
      <c r="C7" s="123"/>
      <c r="E7" s="107"/>
      <c r="F7" s="106"/>
      <c r="H7" s="107"/>
      <c r="I7" s="106"/>
    </row>
    <row r="8" spans="1:10" x14ac:dyDescent="0.2">
      <c r="A8" s="112" t="s">
        <v>31</v>
      </c>
      <c r="B8" s="115"/>
      <c r="C8" s="120"/>
      <c r="D8" s="116"/>
      <c r="E8" s="117"/>
      <c r="F8" s="113"/>
      <c r="H8" s="117"/>
      <c r="I8" s="113"/>
    </row>
    <row r="9" spans="1:10" x14ac:dyDescent="0.2">
      <c r="A9" s="199" t="s">
        <v>61</v>
      </c>
      <c r="B9" s="13"/>
      <c r="C9" s="123"/>
      <c r="E9" s="107"/>
      <c r="F9" s="200"/>
      <c r="H9" s="107"/>
      <c r="I9" s="200"/>
    </row>
    <row r="10" spans="1:10" x14ac:dyDescent="0.2">
      <c r="A10" s="121"/>
      <c r="C10" s="124" t="s">
        <v>46</v>
      </c>
      <c r="E10" s="194">
        <v>0.1</v>
      </c>
      <c r="F10" s="106"/>
      <c r="G10" s="68"/>
      <c r="H10" s="139"/>
      <c r="I10" s="106"/>
      <c r="J10" s="68"/>
    </row>
    <row r="11" spans="1:10" x14ac:dyDescent="0.2">
      <c r="A11" s="121"/>
      <c r="C11" s="124"/>
      <c r="E11" s="110"/>
      <c r="F11" s="154"/>
      <c r="H11" s="109"/>
      <c r="I11" s="154"/>
    </row>
    <row r="12" spans="1:10" x14ac:dyDescent="0.2">
      <c r="A12" s="175" t="s">
        <v>52</v>
      </c>
      <c r="C12" s="124"/>
      <c r="E12" s="193">
        <v>6.3E-2</v>
      </c>
      <c r="F12" s="154"/>
      <c r="H12" s="109"/>
      <c r="I12" s="154"/>
    </row>
    <row r="13" spans="1:10" x14ac:dyDescent="0.2">
      <c r="A13" s="121"/>
      <c r="C13" s="124"/>
      <c r="E13" s="108"/>
      <c r="F13" s="106"/>
      <c r="G13" s="68"/>
      <c r="H13" s="108"/>
      <c r="I13" s="154"/>
      <c r="J13" s="68"/>
    </row>
    <row r="14" spans="1:10" x14ac:dyDescent="0.2">
      <c r="A14" s="112" t="s">
        <v>20</v>
      </c>
      <c r="B14" s="115"/>
      <c r="C14" s="127"/>
      <c r="D14" s="116"/>
      <c r="E14" s="128"/>
      <c r="F14" s="113"/>
      <c r="G14" s="68"/>
      <c r="H14" s="128"/>
      <c r="I14" s="113"/>
      <c r="J14" s="59"/>
    </row>
    <row r="15" spans="1:10" ht="20.100000000000001" customHeight="1" x14ac:dyDescent="0.2">
      <c r="A15" s="135"/>
      <c r="B15" s="132"/>
      <c r="C15" s="133" t="s">
        <v>37</v>
      </c>
      <c r="E15" s="177" t="s">
        <v>58</v>
      </c>
      <c r="F15" s="134"/>
      <c r="G15" s="68"/>
      <c r="H15" s="677"/>
      <c r="I15" s="678"/>
      <c r="J15" s="59"/>
    </row>
    <row r="16" spans="1:10" x14ac:dyDescent="0.2">
      <c r="E16" s="70"/>
      <c r="F16" s="62"/>
      <c r="G16" s="68"/>
      <c r="H16" s="54"/>
      <c r="I16" s="55"/>
      <c r="J16" s="68"/>
    </row>
    <row r="17" spans="1:10" x14ac:dyDescent="0.2">
      <c r="C17" s="13"/>
      <c r="H17" s="54"/>
      <c r="I17" s="55"/>
    </row>
    <row r="18" spans="1:10" x14ac:dyDescent="0.2">
      <c r="A18" s="210"/>
      <c r="B18" s="72"/>
      <c r="D18" s="679"/>
      <c r="E18" s="679"/>
      <c r="F18" s="679"/>
      <c r="G18" s="679"/>
      <c r="H18" s="54"/>
      <c r="I18" s="55"/>
    </row>
    <row r="19" spans="1:10" x14ac:dyDescent="0.2">
      <c r="A19" s="114"/>
      <c r="C19" s="29"/>
      <c r="H19" s="54"/>
      <c r="I19" s="55"/>
    </row>
    <row r="20" spans="1:10" s="66" customFormat="1" x14ac:dyDescent="0.2">
      <c r="A20" s="114"/>
      <c r="C20" s="122"/>
      <c r="D20" s="174"/>
      <c r="E20" s="174"/>
      <c r="F20" s="174"/>
      <c r="G20" s="174"/>
      <c r="H20" s="64"/>
      <c r="I20" s="65"/>
    </row>
    <row r="21" spans="1:10" x14ac:dyDescent="0.2">
      <c r="A21" s="114"/>
      <c r="C21" s="29"/>
      <c r="H21" s="54"/>
      <c r="I21" s="55"/>
    </row>
    <row r="22" spans="1:10" x14ac:dyDescent="0.2">
      <c r="A22" s="73"/>
      <c r="C22" s="73"/>
      <c r="D22" s="673"/>
      <c r="E22" s="673"/>
      <c r="F22" s="673"/>
      <c r="G22" s="673"/>
      <c r="H22" s="54"/>
      <c r="I22" s="55"/>
    </row>
    <row r="23" spans="1:10" x14ac:dyDescent="0.2">
      <c r="A23" s="13"/>
      <c r="C23" s="178"/>
      <c r="D23" s="153"/>
      <c r="E23" s="153"/>
      <c r="F23" s="153"/>
      <c r="G23" s="153"/>
      <c r="H23" s="54"/>
      <c r="I23" s="55"/>
    </row>
    <row r="24" spans="1:10" ht="13.35" hidden="1" customHeight="1" x14ac:dyDescent="0.2">
      <c r="C24" s="14"/>
      <c r="E24" s="57"/>
      <c r="F24" s="17"/>
      <c r="G24" s="17"/>
      <c r="H24" s="54"/>
      <c r="I24" s="55"/>
      <c r="J24" s="71" t="s">
        <v>16</v>
      </c>
    </row>
    <row r="25" spans="1:10" ht="13.35" hidden="1" customHeight="1" x14ac:dyDescent="0.2">
      <c r="E25" s="70"/>
      <c r="F25"/>
      <c r="G25" s="67"/>
      <c r="H25" s="54"/>
      <c r="I25" s="55"/>
      <c r="J25" s="67">
        <v>0.1532</v>
      </c>
    </row>
    <row r="26" spans="1:10" ht="5.25" hidden="1" customHeight="1" x14ac:dyDescent="0.2">
      <c r="E26" s="61"/>
      <c r="F26"/>
      <c r="H26" s="54"/>
      <c r="I26" s="55"/>
    </row>
    <row r="27" spans="1:10" ht="13.35" hidden="1" customHeight="1" x14ac:dyDescent="0.2">
      <c r="E27" s="102"/>
      <c r="F27"/>
      <c r="G27" s="56"/>
      <c r="H27" s="54"/>
      <c r="I27" s="55"/>
      <c r="J27" s="56">
        <v>5471</v>
      </c>
    </row>
    <row r="28" spans="1:10" ht="13.35" hidden="1" customHeight="1" x14ac:dyDescent="0.2">
      <c r="H28" s="54"/>
      <c r="I28" s="55"/>
    </row>
    <row r="29" spans="1:10" ht="13.35" hidden="1" customHeight="1" x14ac:dyDescent="0.2">
      <c r="A29" s="29"/>
      <c r="B29" s="29"/>
    </row>
    <row r="30" spans="1:10" ht="29.25" hidden="1" customHeight="1" x14ac:dyDescent="0.2">
      <c r="A30" s="14"/>
      <c r="B30" s="14"/>
      <c r="C30" s="13"/>
      <c r="D30" s="674"/>
      <c r="E30" s="674"/>
      <c r="F30" s="674"/>
      <c r="G30" s="674"/>
    </row>
    <row r="31" spans="1:10" ht="13.35" hidden="1" customHeight="1" x14ac:dyDescent="0.2"/>
    <row r="32" spans="1:10" ht="35.25" hidden="1" customHeight="1" x14ac:dyDescent="0.2">
      <c r="A32" s="13"/>
      <c r="B32" s="13"/>
      <c r="C32" s="13"/>
      <c r="D32" s="673"/>
      <c r="E32" s="673"/>
      <c r="F32" s="673"/>
      <c r="G32" s="673"/>
      <c r="H32" s="54"/>
      <c r="I32" s="55"/>
    </row>
    <row r="33" ht="13.35" hidden="1" customHeight="1" x14ac:dyDescent="0.2"/>
  </sheetData>
  <mergeCells count="7">
    <mergeCell ref="D22:G22"/>
    <mergeCell ref="D30:G30"/>
    <mergeCell ref="D32:G32"/>
    <mergeCell ref="H3:I3"/>
    <mergeCell ref="H15:I15"/>
    <mergeCell ref="E3:F3"/>
    <mergeCell ref="D18:G18"/>
  </mergeCells>
  <pageMargins left="0.7" right="0.7" top="0.5" bottom="0.5" header="0.3" footer="0.3"/>
  <pageSetup scale="85" orientation="landscape" r:id="rId1"/>
  <headerFooter>
    <oddFooter>&amp;L&amp;"Arial,Italic"&amp;9Division of School Business
NC Department of Public Instruction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7"/>
  <sheetViews>
    <sheetView workbookViewId="0">
      <selection activeCell="F4" sqref="D1:F1048576"/>
    </sheetView>
  </sheetViews>
  <sheetFormatPr defaultRowHeight="12.75" x14ac:dyDescent="0.2"/>
  <cols>
    <col min="1" max="1" width="5.42578125" customWidth="1"/>
    <col min="3" max="3" width="1.5703125" customWidth="1"/>
    <col min="4" max="6" width="0" hidden="1" customWidth="1"/>
    <col min="7" max="7" width="1.85546875" customWidth="1"/>
    <col min="11" max="11" width="1.5703125" customWidth="1"/>
    <col min="12" max="14" width="0" hidden="1" customWidth="1"/>
  </cols>
  <sheetData>
    <row r="1" spans="1:14" x14ac:dyDescent="0.2">
      <c r="A1" s="14" t="s">
        <v>44</v>
      </c>
    </row>
    <row r="2" spans="1:14" x14ac:dyDescent="0.2">
      <c r="A2" s="14" t="s">
        <v>49</v>
      </c>
    </row>
    <row r="3" spans="1:14" ht="13.5" thickBot="1" x14ac:dyDescent="0.25">
      <c r="A3" s="29"/>
    </row>
    <row r="4" spans="1:14" ht="13.5" thickBot="1" x14ac:dyDescent="0.25">
      <c r="A4" s="140" t="s">
        <v>39</v>
      </c>
      <c r="B4" s="141"/>
      <c r="D4" s="171" t="s">
        <v>40</v>
      </c>
      <c r="E4" s="172"/>
      <c r="F4" s="173"/>
      <c r="H4" s="171" t="s">
        <v>42</v>
      </c>
      <c r="I4" s="172"/>
      <c r="J4" s="173"/>
      <c r="L4" s="171" t="s">
        <v>41</v>
      </c>
      <c r="M4" s="172"/>
      <c r="N4" s="173"/>
    </row>
    <row r="5" spans="1:14" ht="90.6" customHeight="1" x14ac:dyDescent="0.25">
      <c r="A5" s="142" t="s">
        <v>28</v>
      </c>
      <c r="B5" s="142" t="s">
        <v>47</v>
      </c>
      <c r="C5" s="143"/>
      <c r="D5" s="142" t="s">
        <v>48</v>
      </c>
      <c r="E5" s="142" t="s">
        <v>29</v>
      </c>
      <c r="F5" s="142" t="s">
        <v>32</v>
      </c>
      <c r="G5" s="143"/>
      <c r="H5" s="142" t="s">
        <v>48</v>
      </c>
      <c r="I5" s="144" t="s">
        <v>29</v>
      </c>
      <c r="J5" s="144" t="s">
        <v>32</v>
      </c>
      <c r="K5" s="143"/>
      <c r="L5" s="142" t="s">
        <v>48</v>
      </c>
      <c r="M5" s="144" t="s">
        <v>29</v>
      </c>
      <c r="N5" s="144" t="s">
        <v>32</v>
      </c>
    </row>
    <row r="6" spans="1:14" ht="15" x14ac:dyDescent="0.25">
      <c r="A6" s="79">
        <v>0</v>
      </c>
      <c r="B6" s="80">
        <v>35000</v>
      </c>
      <c r="D6" s="80"/>
      <c r="E6" s="80"/>
      <c r="F6" s="101"/>
      <c r="H6" s="145" t="e">
        <f>#REF!*10</f>
        <v>#REF!</v>
      </c>
      <c r="I6" s="80"/>
      <c r="J6" s="101"/>
      <c r="L6" s="145">
        <f>'House Salary'!J5</f>
        <v>0</v>
      </c>
      <c r="M6" s="80"/>
      <c r="N6" s="101"/>
    </row>
    <row r="7" spans="1:14" ht="15" x14ac:dyDescent="0.25">
      <c r="A7" s="81">
        <v>1</v>
      </c>
      <c r="B7" s="82">
        <v>35750</v>
      </c>
      <c r="D7" s="82"/>
      <c r="E7" s="82">
        <f>D7-$B$6</f>
        <v>-35000</v>
      </c>
      <c r="F7" s="147">
        <f>E7/B6</f>
        <v>-1</v>
      </c>
      <c r="H7" s="146" t="e">
        <f>#REF!*10</f>
        <v>#REF!</v>
      </c>
      <c r="I7" s="82" t="e">
        <f>H7-B6</f>
        <v>#REF!</v>
      </c>
      <c r="J7" s="147" t="e">
        <f>I7/B6</f>
        <v>#REF!</v>
      </c>
      <c r="L7" s="146">
        <f>'House Salary'!J6</f>
        <v>0</v>
      </c>
      <c r="M7" s="82">
        <f>L7-$B$6</f>
        <v>-35000</v>
      </c>
      <c r="N7" s="147"/>
    </row>
    <row r="8" spans="1:14" ht="15" x14ac:dyDescent="0.25">
      <c r="A8" s="81">
        <v>2</v>
      </c>
      <c r="B8" s="82">
        <v>36000</v>
      </c>
      <c r="D8" s="82"/>
      <c r="E8" s="82">
        <f t="shared" ref="E8:E43" si="0">D8-B7</f>
        <v>-35750</v>
      </c>
      <c r="F8" s="147">
        <f t="shared" ref="F8:F43" si="1">E8/B7</f>
        <v>-1</v>
      </c>
      <c r="H8" s="146" t="e">
        <f>#REF!*10</f>
        <v>#REF!</v>
      </c>
      <c r="I8" s="82" t="e">
        <f t="shared" ref="I8:I41" si="2">H8-B7</f>
        <v>#REF!</v>
      </c>
      <c r="J8" s="147" t="e">
        <f t="shared" ref="J8:J41" si="3">I8/B7</f>
        <v>#REF!</v>
      </c>
      <c r="L8" s="146">
        <f>'House Salary'!J7</f>
        <v>0</v>
      </c>
      <c r="M8" s="82">
        <f t="shared" ref="M8:M43" si="4">L8-$B$6</f>
        <v>-35000</v>
      </c>
      <c r="N8" s="147"/>
    </row>
    <row r="9" spans="1:14" ht="15" x14ac:dyDescent="0.25">
      <c r="A9" s="81">
        <v>3</v>
      </c>
      <c r="B9" s="82">
        <v>36250</v>
      </c>
      <c r="D9" s="82"/>
      <c r="E9" s="82">
        <f t="shared" si="0"/>
        <v>-36000</v>
      </c>
      <c r="F9" s="147">
        <f t="shared" si="1"/>
        <v>-1</v>
      </c>
      <c r="H9" s="146" t="e">
        <f>#REF!*10</f>
        <v>#REF!</v>
      </c>
      <c r="I9" s="82" t="e">
        <f t="shared" si="2"/>
        <v>#REF!</v>
      </c>
      <c r="J9" s="147" t="e">
        <f t="shared" si="3"/>
        <v>#REF!</v>
      </c>
      <c r="L9" s="146">
        <f>'House Salary'!J8</f>
        <v>0</v>
      </c>
      <c r="M9" s="82">
        <f t="shared" si="4"/>
        <v>-35000</v>
      </c>
      <c r="N9" s="147"/>
    </row>
    <row r="10" spans="1:14" ht="15" x14ac:dyDescent="0.25">
      <c r="A10" s="81">
        <v>4</v>
      </c>
      <c r="B10" s="82">
        <v>36750</v>
      </c>
      <c r="D10" s="82"/>
      <c r="E10" s="82">
        <f t="shared" si="0"/>
        <v>-36250</v>
      </c>
      <c r="F10" s="147">
        <f t="shared" si="1"/>
        <v>-1</v>
      </c>
      <c r="H10" s="146" t="e">
        <f>#REF!*10</f>
        <v>#REF!</v>
      </c>
      <c r="I10" s="82" t="e">
        <f t="shared" si="2"/>
        <v>#REF!</v>
      </c>
      <c r="J10" s="147" t="e">
        <f t="shared" si="3"/>
        <v>#REF!</v>
      </c>
      <c r="L10" s="146">
        <f>'House Salary'!J9</f>
        <v>0</v>
      </c>
      <c r="M10" s="82">
        <f t="shared" si="4"/>
        <v>-35000</v>
      </c>
      <c r="N10" s="147"/>
    </row>
    <row r="11" spans="1:14" ht="15" x14ac:dyDescent="0.25">
      <c r="A11" s="81">
        <v>5</v>
      </c>
      <c r="B11" s="82">
        <v>37250</v>
      </c>
      <c r="D11" s="82"/>
      <c r="E11" s="82">
        <f t="shared" si="0"/>
        <v>-36750</v>
      </c>
      <c r="F11" s="147">
        <f t="shared" si="1"/>
        <v>-1</v>
      </c>
      <c r="H11" s="146" t="e">
        <f>#REF!*10</f>
        <v>#REF!</v>
      </c>
      <c r="I11" s="82" t="e">
        <f t="shared" si="2"/>
        <v>#REF!</v>
      </c>
      <c r="J11" s="147" t="e">
        <f t="shared" si="3"/>
        <v>#REF!</v>
      </c>
      <c r="L11" s="146">
        <f>'House Salary'!J10</f>
        <v>0</v>
      </c>
      <c r="M11" s="82">
        <f t="shared" si="4"/>
        <v>-35000</v>
      </c>
      <c r="N11" s="147"/>
    </row>
    <row r="12" spans="1:14" ht="15" x14ac:dyDescent="0.25">
      <c r="A12" s="81">
        <v>6</v>
      </c>
      <c r="B12" s="82">
        <v>38000</v>
      </c>
      <c r="D12" s="82"/>
      <c r="E12" s="82">
        <f t="shared" si="0"/>
        <v>-37250</v>
      </c>
      <c r="F12" s="147">
        <f t="shared" si="1"/>
        <v>-1</v>
      </c>
      <c r="H12" s="146" t="e">
        <f>#REF!*10</f>
        <v>#REF!</v>
      </c>
      <c r="I12" s="82" t="e">
        <f t="shared" si="2"/>
        <v>#REF!</v>
      </c>
      <c r="J12" s="147" t="e">
        <f t="shared" si="3"/>
        <v>#REF!</v>
      </c>
      <c r="L12" s="146">
        <f>'House Salary'!J11</f>
        <v>0</v>
      </c>
      <c r="M12" s="82">
        <f t="shared" si="4"/>
        <v>-35000</v>
      </c>
      <c r="N12" s="147"/>
    </row>
    <row r="13" spans="1:14" ht="15" x14ac:dyDescent="0.25">
      <c r="A13" s="81">
        <v>7</v>
      </c>
      <c r="B13" s="82">
        <v>38500</v>
      </c>
      <c r="D13" s="82"/>
      <c r="E13" s="82">
        <f t="shared" si="0"/>
        <v>-38000</v>
      </c>
      <c r="F13" s="147">
        <f t="shared" si="1"/>
        <v>-1</v>
      </c>
      <c r="H13" s="146" t="e">
        <f>#REF!*10</f>
        <v>#REF!</v>
      </c>
      <c r="I13" s="82" t="e">
        <f t="shared" si="2"/>
        <v>#REF!</v>
      </c>
      <c r="J13" s="147" t="e">
        <f t="shared" si="3"/>
        <v>#REF!</v>
      </c>
      <c r="L13" s="146">
        <f>'House Salary'!J12</f>
        <v>0</v>
      </c>
      <c r="M13" s="82">
        <f t="shared" si="4"/>
        <v>-35000</v>
      </c>
      <c r="N13" s="147"/>
    </row>
    <row r="14" spans="1:14" ht="15" x14ac:dyDescent="0.25">
      <c r="A14" s="81">
        <v>8</v>
      </c>
      <c r="B14" s="82">
        <v>39000</v>
      </c>
      <c r="D14" s="82"/>
      <c r="E14" s="82">
        <f t="shared" si="0"/>
        <v>-38500</v>
      </c>
      <c r="F14" s="147">
        <f t="shared" si="1"/>
        <v>-1</v>
      </c>
      <c r="H14" s="146" t="e">
        <f>#REF!*10</f>
        <v>#REF!</v>
      </c>
      <c r="I14" s="82" t="e">
        <f t="shared" si="2"/>
        <v>#REF!</v>
      </c>
      <c r="J14" s="147" t="e">
        <f t="shared" si="3"/>
        <v>#REF!</v>
      </c>
      <c r="L14" s="146">
        <f>'House Salary'!J13</f>
        <v>0</v>
      </c>
      <c r="M14" s="82">
        <f t="shared" si="4"/>
        <v>-35000</v>
      </c>
      <c r="N14" s="147"/>
    </row>
    <row r="15" spans="1:14" ht="15" x14ac:dyDescent="0.25">
      <c r="A15" s="81">
        <v>9</v>
      </c>
      <c r="B15" s="82">
        <v>39500</v>
      </c>
      <c r="D15" s="82"/>
      <c r="E15" s="82">
        <f t="shared" si="0"/>
        <v>-39000</v>
      </c>
      <c r="F15" s="147">
        <f t="shared" si="1"/>
        <v>-1</v>
      </c>
      <c r="H15" s="146" t="e">
        <f>#REF!*10</f>
        <v>#REF!</v>
      </c>
      <c r="I15" s="82" t="e">
        <f t="shared" si="2"/>
        <v>#REF!</v>
      </c>
      <c r="J15" s="147" t="e">
        <f t="shared" si="3"/>
        <v>#REF!</v>
      </c>
      <c r="L15" s="146">
        <f>'House Salary'!J14</f>
        <v>0</v>
      </c>
      <c r="M15" s="82">
        <f t="shared" si="4"/>
        <v>-35000</v>
      </c>
      <c r="N15" s="147"/>
    </row>
    <row r="16" spans="1:14" ht="15" x14ac:dyDescent="0.25">
      <c r="A16" s="81">
        <v>10</v>
      </c>
      <c r="B16" s="82">
        <v>40250</v>
      </c>
      <c r="D16" s="82"/>
      <c r="E16" s="82">
        <f t="shared" si="0"/>
        <v>-39500</v>
      </c>
      <c r="F16" s="147">
        <f t="shared" si="1"/>
        <v>-1</v>
      </c>
      <c r="H16" s="146" t="e">
        <f>#REF!*10</f>
        <v>#REF!</v>
      </c>
      <c r="I16" s="82" t="e">
        <f t="shared" si="2"/>
        <v>#REF!</v>
      </c>
      <c r="J16" s="147" t="e">
        <f t="shared" si="3"/>
        <v>#REF!</v>
      </c>
      <c r="L16" s="146">
        <f>'House Salary'!J15</f>
        <v>0</v>
      </c>
      <c r="M16" s="82">
        <f t="shared" si="4"/>
        <v>-35000</v>
      </c>
      <c r="N16" s="147"/>
    </row>
    <row r="17" spans="1:14" ht="15" x14ac:dyDescent="0.25">
      <c r="A17" s="81">
        <v>11</v>
      </c>
      <c r="B17" s="82">
        <v>41000</v>
      </c>
      <c r="D17" s="82"/>
      <c r="E17" s="82">
        <f t="shared" si="0"/>
        <v>-40250</v>
      </c>
      <c r="F17" s="147">
        <f t="shared" si="1"/>
        <v>-1</v>
      </c>
      <c r="H17" s="146" t="e">
        <f>#REF!*10</f>
        <v>#REF!</v>
      </c>
      <c r="I17" s="82" t="e">
        <f t="shared" si="2"/>
        <v>#REF!</v>
      </c>
      <c r="J17" s="147" t="e">
        <f t="shared" si="3"/>
        <v>#REF!</v>
      </c>
      <c r="L17" s="146">
        <f>'House Salary'!J16</f>
        <v>0</v>
      </c>
      <c r="M17" s="82">
        <f t="shared" si="4"/>
        <v>-35000</v>
      </c>
      <c r="N17" s="147"/>
    </row>
    <row r="18" spans="1:14" ht="15" x14ac:dyDescent="0.25">
      <c r="A18" s="81">
        <v>12</v>
      </c>
      <c r="B18" s="82">
        <v>41750</v>
      </c>
      <c r="D18" s="82"/>
      <c r="E18" s="82">
        <f t="shared" si="0"/>
        <v>-41000</v>
      </c>
      <c r="F18" s="147">
        <f t="shared" si="1"/>
        <v>-1</v>
      </c>
      <c r="H18" s="146" t="e">
        <f>#REF!*10</f>
        <v>#REF!</v>
      </c>
      <c r="I18" s="82" t="e">
        <f t="shared" si="2"/>
        <v>#REF!</v>
      </c>
      <c r="J18" s="147" t="e">
        <f t="shared" si="3"/>
        <v>#REF!</v>
      </c>
      <c r="L18" s="146">
        <f>'House Salary'!J17</f>
        <v>0</v>
      </c>
      <c r="M18" s="82">
        <f t="shared" si="4"/>
        <v>-35000</v>
      </c>
      <c r="N18" s="147"/>
    </row>
    <row r="19" spans="1:14" ht="15" x14ac:dyDescent="0.25">
      <c r="A19" s="81">
        <v>13</v>
      </c>
      <c r="B19" s="82">
        <v>42500</v>
      </c>
      <c r="D19" s="82"/>
      <c r="E19" s="82">
        <f t="shared" si="0"/>
        <v>-41750</v>
      </c>
      <c r="F19" s="147">
        <f t="shared" si="1"/>
        <v>-1</v>
      </c>
      <c r="H19" s="146" t="e">
        <f>#REF!*10</f>
        <v>#REF!</v>
      </c>
      <c r="I19" s="82" t="e">
        <f t="shared" si="2"/>
        <v>#REF!</v>
      </c>
      <c r="J19" s="147" t="e">
        <f t="shared" si="3"/>
        <v>#REF!</v>
      </c>
      <c r="L19" s="146">
        <f>'House Salary'!J18</f>
        <v>0</v>
      </c>
      <c r="M19" s="82">
        <f t="shared" si="4"/>
        <v>-35000</v>
      </c>
      <c r="N19" s="147"/>
    </row>
    <row r="20" spans="1:14" ht="15" x14ac:dyDescent="0.25">
      <c r="A20" s="81">
        <v>14</v>
      </c>
      <c r="B20" s="82">
        <v>43250</v>
      </c>
      <c r="D20" s="82"/>
      <c r="E20" s="82">
        <f t="shared" si="0"/>
        <v>-42500</v>
      </c>
      <c r="F20" s="147">
        <f t="shared" si="1"/>
        <v>-1</v>
      </c>
      <c r="H20" s="146" t="e">
        <f>#REF!*10</f>
        <v>#REF!</v>
      </c>
      <c r="I20" s="82" t="e">
        <f t="shared" si="2"/>
        <v>#REF!</v>
      </c>
      <c r="J20" s="147" t="e">
        <f t="shared" si="3"/>
        <v>#REF!</v>
      </c>
      <c r="L20" s="146">
        <f>'House Salary'!J19</f>
        <v>0</v>
      </c>
      <c r="M20" s="82">
        <f t="shared" si="4"/>
        <v>-35000</v>
      </c>
      <c r="N20" s="147"/>
    </row>
    <row r="21" spans="1:14" ht="15" x14ac:dyDescent="0.25">
      <c r="A21" s="81">
        <v>15</v>
      </c>
      <c r="B21" s="82">
        <v>45250</v>
      </c>
      <c r="D21" s="82"/>
      <c r="E21" s="82">
        <f t="shared" si="0"/>
        <v>-43250</v>
      </c>
      <c r="F21" s="147">
        <f t="shared" si="1"/>
        <v>-1</v>
      </c>
      <c r="H21" s="146" t="e">
        <f>#REF!*10</f>
        <v>#REF!</v>
      </c>
      <c r="I21" s="82" t="e">
        <f t="shared" si="2"/>
        <v>#REF!</v>
      </c>
      <c r="J21" s="147" t="e">
        <f t="shared" si="3"/>
        <v>#REF!</v>
      </c>
      <c r="L21" s="146">
        <f>'House Salary'!J20</f>
        <v>0</v>
      </c>
      <c r="M21" s="82">
        <f t="shared" si="4"/>
        <v>-35000</v>
      </c>
      <c r="N21" s="147"/>
    </row>
    <row r="22" spans="1:14" ht="15" x14ac:dyDescent="0.25">
      <c r="A22" s="81">
        <v>16</v>
      </c>
      <c r="B22" s="82">
        <v>45250</v>
      </c>
      <c r="D22" s="82"/>
      <c r="E22" s="82">
        <f t="shared" si="0"/>
        <v>-45250</v>
      </c>
      <c r="F22" s="147">
        <f t="shared" si="1"/>
        <v>-1</v>
      </c>
      <c r="H22" s="146" t="e">
        <f>#REF!*10</f>
        <v>#REF!</v>
      </c>
      <c r="I22" s="82" t="e">
        <f t="shared" si="2"/>
        <v>#REF!</v>
      </c>
      <c r="J22" s="147" t="e">
        <f t="shared" si="3"/>
        <v>#REF!</v>
      </c>
      <c r="L22" s="146">
        <f>'House Salary'!J21</f>
        <v>0</v>
      </c>
      <c r="M22" s="82">
        <f t="shared" si="4"/>
        <v>-35000</v>
      </c>
      <c r="N22" s="147"/>
    </row>
    <row r="23" spans="1:14" ht="15" x14ac:dyDescent="0.25">
      <c r="A23" s="81">
        <v>17</v>
      </c>
      <c r="B23" s="82">
        <v>45250</v>
      </c>
      <c r="D23" s="82"/>
      <c r="E23" s="82">
        <f t="shared" si="0"/>
        <v>-45250</v>
      </c>
      <c r="F23" s="147">
        <f t="shared" si="1"/>
        <v>-1</v>
      </c>
      <c r="H23" s="146" t="e">
        <f>#REF!*10</f>
        <v>#REF!</v>
      </c>
      <c r="I23" s="82" t="e">
        <f t="shared" si="2"/>
        <v>#REF!</v>
      </c>
      <c r="J23" s="147" t="e">
        <f t="shared" si="3"/>
        <v>#REF!</v>
      </c>
      <c r="L23" s="146">
        <f>'House Salary'!J22</f>
        <v>0</v>
      </c>
      <c r="M23" s="82">
        <f t="shared" si="4"/>
        <v>-35000</v>
      </c>
      <c r="N23" s="147"/>
    </row>
    <row r="24" spans="1:14" ht="15" x14ac:dyDescent="0.25">
      <c r="A24" s="81">
        <v>18</v>
      </c>
      <c r="B24" s="82">
        <v>45250</v>
      </c>
      <c r="D24" s="82"/>
      <c r="E24" s="82">
        <f t="shared" si="0"/>
        <v>-45250</v>
      </c>
      <c r="F24" s="147">
        <f t="shared" si="1"/>
        <v>-1</v>
      </c>
      <c r="H24" s="146" t="e">
        <f>#REF!*10</f>
        <v>#REF!</v>
      </c>
      <c r="I24" s="82" t="e">
        <f t="shared" si="2"/>
        <v>#REF!</v>
      </c>
      <c r="J24" s="147" t="e">
        <f t="shared" si="3"/>
        <v>#REF!</v>
      </c>
      <c r="L24" s="146">
        <f>'House Salary'!J23</f>
        <v>0</v>
      </c>
      <c r="M24" s="82">
        <f t="shared" si="4"/>
        <v>-35000</v>
      </c>
      <c r="N24" s="147"/>
    </row>
    <row r="25" spans="1:14" ht="15" x14ac:dyDescent="0.25">
      <c r="A25" s="81">
        <v>19</v>
      </c>
      <c r="B25" s="82">
        <v>45250</v>
      </c>
      <c r="D25" s="82"/>
      <c r="E25" s="82">
        <f t="shared" si="0"/>
        <v>-45250</v>
      </c>
      <c r="F25" s="147">
        <f t="shared" si="1"/>
        <v>-1</v>
      </c>
      <c r="H25" s="146" t="e">
        <f>#REF!*10</f>
        <v>#REF!</v>
      </c>
      <c r="I25" s="82" t="e">
        <f t="shared" si="2"/>
        <v>#REF!</v>
      </c>
      <c r="J25" s="147" t="e">
        <f t="shared" si="3"/>
        <v>#REF!</v>
      </c>
      <c r="L25" s="146">
        <f>'House Salary'!J24</f>
        <v>0</v>
      </c>
      <c r="M25" s="82">
        <f t="shared" si="4"/>
        <v>-35000</v>
      </c>
      <c r="N25" s="147"/>
    </row>
    <row r="26" spans="1:14" ht="15" x14ac:dyDescent="0.25">
      <c r="A26" s="81">
        <v>20</v>
      </c>
      <c r="B26" s="82">
        <v>48000</v>
      </c>
      <c r="D26" s="82"/>
      <c r="E26" s="82">
        <f t="shared" si="0"/>
        <v>-45250</v>
      </c>
      <c r="F26" s="147">
        <f t="shared" si="1"/>
        <v>-1</v>
      </c>
      <c r="H26" s="146" t="e">
        <f>#REF!*10</f>
        <v>#REF!</v>
      </c>
      <c r="I26" s="82" t="e">
        <f t="shared" si="2"/>
        <v>#REF!</v>
      </c>
      <c r="J26" s="147" t="e">
        <f t="shared" si="3"/>
        <v>#REF!</v>
      </c>
      <c r="L26" s="146">
        <f>'House Salary'!J25</f>
        <v>0</v>
      </c>
      <c r="M26" s="82">
        <f t="shared" si="4"/>
        <v>-35000</v>
      </c>
      <c r="N26" s="147"/>
    </row>
    <row r="27" spans="1:14" ht="15" x14ac:dyDescent="0.25">
      <c r="A27" s="81">
        <v>21</v>
      </c>
      <c r="B27" s="82">
        <v>48000</v>
      </c>
      <c r="D27" s="82"/>
      <c r="E27" s="148">
        <f t="shared" si="0"/>
        <v>-48000</v>
      </c>
      <c r="F27" s="149">
        <f t="shared" si="1"/>
        <v>-1</v>
      </c>
      <c r="H27" s="146" t="e">
        <f>#REF!*10</f>
        <v>#REF!</v>
      </c>
      <c r="I27" s="82" t="e">
        <f t="shared" si="2"/>
        <v>#REF!</v>
      </c>
      <c r="J27" s="147" t="e">
        <f t="shared" si="3"/>
        <v>#REF!</v>
      </c>
      <c r="L27" s="146">
        <f>'House Salary'!J26</f>
        <v>0</v>
      </c>
      <c r="M27" s="82">
        <f t="shared" si="4"/>
        <v>-35000</v>
      </c>
      <c r="N27" s="147"/>
    </row>
    <row r="28" spans="1:14" ht="15" x14ac:dyDescent="0.25">
      <c r="A28" s="81">
        <v>22</v>
      </c>
      <c r="B28" s="82">
        <v>48000</v>
      </c>
      <c r="D28" s="82"/>
      <c r="E28" s="80">
        <f t="shared" si="0"/>
        <v>-48000</v>
      </c>
      <c r="F28" s="150">
        <f t="shared" si="1"/>
        <v>-1</v>
      </c>
      <c r="H28" s="146" t="e">
        <f>#REF!*10</f>
        <v>#REF!</v>
      </c>
      <c r="I28" s="82" t="e">
        <f t="shared" si="2"/>
        <v>#REF!</v>
      </c>
      <c r="J28" s="147" t="e">
        <f t="shared" si="3"/>
        <v>#REF!</v>
      </c>
      <c r="L28" s="146">
        <f>'House Salary'!J27</f>
        <v>0</v>
      </c>
      <c r="M28" s="82">
        <f t="shared" si="4"/>
        <v>-35000</v>
      </c>
      <c r="N28" s="147"/>
    </row>
    <row r="29" spans="1:14" ht="15" x14ac:dyDescent="0.25">
      <c r="A29" s="81">
        <v>23</v>
      </c>
      <c r="B29" s="82">
        <v>48000</v>
      </c>
      <c r="D29" s="82"/>
      <c r="E29" s="82">
        <f t="shared" si="0"/>
        <v>-48000</v>
      </c>
      <c r="F29" s="147">
        <f t="shared" si="1"/>
        <v>-1</v>
      </c>
      <c r="H29" s="146" t="e">
        <f>#REF!*10</f>
        <v>#REF!</v>
      </c>
      <c r="I29" s="82" t="e">
        <f t="shared" si="2"/>
        <v>#REF!</v>
      </c>
      <c r="J29" s="147" t="e">
        <f t="shared" si="3"/>
        <v>#REF!</v>
      </c>
      <c r="L29" s="146">
        <f>'House Salary'!J28</f>
        <v>0</v>
      </c>
      <c r="M29" s="82">
        <f t="shared" si="4"/>
        <v>-35000</v>
      </c>
      <c r="N29" s="147"/>
    </row>
    <row r="30" spans="1:14" ht="15" x14ac:dyDescent="0.25">
      <c r="A30" s="81">
        <v>24</v>
      </c>
      <c r="B30" s="82">
        <v>48000</v>
      </c>
      <c r="D30" s="82"/>
      <c r="E30" s="82">
        <f t="shared" si="0"/>
        <v>-48000</v>
      </c>
      <c r="F30" s="147">
        <f t="shared" si="1"/>
        <v>-1</v>
      </c>
      <c r="H30" s="146" t="e">
        <f>#REF!*10</f>
        <v>#REF!</v>
      </c>
      <c r="I30" s="82" t="e">
        <f t="shared" si="2"/>
        <v>#REF!</v>
      </c>
      <c r="J30" s="147" t="e">
        <f t="shared" si="3"/>
        <v>#REF!</v>
      </c>
      <c r="L30" s="146">
        <f>'House Salary'!J29</f>
        <v>0</v>
      </c>
      <c r="M30" s="82">
        <f t="shared" si="4"/>
        <v>-35000</v>
      </c>
      <c r="N30" s="147"/>
    </row>
    <row r="31" spans="1:14" ht="15" x14ac:dyDescent="0.25">
      <c r="A31" s="81">
        <v>25</v>
      </c>
      <c r="B31" s="82">
        <v>51000</v>
      </c>
      <c r="D31" s="82"/>
      <c r="E31" s="82">
        <f t="shared" si="0"/>
        <v>-48000</v>
      </c>
      <c r="F31" s="147">
        <f t="shared" si="1"/>
        <v>-1</v>
      </c>
      <c r="H31" s="146" t="e">
        <f>#REF!*10</f>
        <v>#REF!</v>
      </c>
      <c r="I31" s="82" t="e">
        <f t="shared" si="2"/>
        <v>#REF!</v>
      </c>
      <c r="J31" s="147" t="e">
        <f t="shared" si="3"/>
        <v>#REF!</v>
      </c>
      <c r="L31" s="146">
        <f>'House Salary'!J30</f>
        <v>0</v>
      </c>
      <c r="M31" s="82">
        <f t="shared" si="4"/>
        <v>-35000</v>
      </c>
      <c r="N31" s="147"/>
    </row>
    <row r="32" spans="1:14" ht="15" x14ac:dyDescent="0.25">
      <c r="A32" s="81">
        <v>26</v>
      </c>
      <c r="B32" s="82">
        <v>51000</v>
      </c>
      <c r="D32" s="82"/>
      <c r="E32" s="82">
        <f t="shared" si="0"/>
        <v>-51000</v>
      </c>
      <c r="F32" s="147">
        <f t="shared" si="1"/>
        <v>-1</v>
      </c>
      <c r="H32" s="146" t="e">
        <f>#REF!*10</f>
        <v>#REF!</v>
      </c>
      <c r="I32" s="82" t="e">
        <f t="shared" si="2"/>
        <v>#REF!</v>
      </c>
      <c r="J32" s="147" t="e">
        <f t="shared" si="3"/>
        <v>#REF!</v>
      </c>
      <c r="L32" s="146">
        <f>'House Salary'!J31</f>
        <v>0</v>
      </c>
      <c r="M32" s="82">
        <f t="shared" si="4"/>
        <v>-35000</v>
      </c>
      <c r="N32" s="147"/>
    </row>
    <row r="33" spans="1:14" ht="15" x14ac:dyDescent="0.25">
      <c r="A33" s="81">
        <v>27</v>
      </c>
      <c r="B33" s="82">
        <v>51000</v>
      </c>
      <c r="D33" s="82"/>
      <c r="E33" s="82">
        <f t="shared" si="0"/>
        <v>-51000</v>
      </c>
      <c r="F33" s="147">
        <f t="shared" si="1"/>
        <v>-1</v>
      </c>
      <c r="H33" s="146" t="e">
        <f>#REF!*10</f>
        <v>#REF!</v>
      </c>
      <c r="I33" s="82" t="e">
        <f t="shared" si="2"/>
        <v>#REF!</v>
      </c>
      <c r="J33" s="147" t="e">
        <f t="shared" si="3"/>
        <v>#REF!</v>
      </c>
      <c r="L33" s="146">
        <f>'House Salary'!J32</f>
        <v>0</v>
      </c>
      <c r="M33" s="82">
        <f t="shared" si="4"/>
        <v>-35000</v>
      </c>
      <c r="N33" s="147"/>
    </row>
    <row r="34" spans="1:14" ht="15" x14ac:dyDescent="0.25">
      <c r="A34" s="81">
        <v>28</v>
      </c>
      <c r="B34" s="82">
        <v>51000</v>
      </c>
      <c r="D34" s="82"/>
      <c r="E34" s="82">
        <f t="shared" si="0"/>
        <v>-51000</v>
      </c>
      <c r="F34" s="147">
        <f t="shared" si="1"/>
        <v>-1</v>
      </c>
      <c r="H34" s="146" t="e">
        <f>#REF!*10</f>
        <v>#REF!</v>
      </c>
      <c r="I34" s="82" t="e">
        <f t="shared" si="2"/>
        <v>#REF!</v>
      </c>
      <c r="J34" s="147" t="e">
        <f t="shared" si="3"/>
        <v>#REF!</v>
      </c>
      <c r="L34" s="146">
        <f>'House Salary'!J33</f>
        <v>0</v>
      </c>
      <c r="M34" s="82">
        <f t="shared" si="4"/>
        <v>-35000</v>
      </c>
      <c r="N34" s="147"/>
    </row>
    <row r="35" spans="1:14" ht="15" x14ac:dyDescent="0.25">
      <c r="A35" s="81">
        <v>29</v>
      </c>
      <c r="B35" s="82">
        <v>51000</v>
      </c>
      <c r="D35" s="82"/>
      <c r="E35" s="82">
        <f t="shared" si="0"/>
        <v>-51000</v>
      </c>
      <c r="F35" s="147">
        <f t="shared" si="1"/>
        <v>-1</v>
      </c>
      <c r="H35" s="146" t="e">
        <f>#REF!*10</f>
        <v>#REF!</v>
      </c>
      <c r="I35" s="82" t="e">
        <f t="shared" si="2"/>
        <v>#REF!</v>
      </c>
      <c r="J35" s="147" t="e">
        <f t="shared" si="3"/>
        <v>#REF!</v>
      </c>
      <c r="L35" s="146">
        <f>'House Salary'!J34</f>
        <v>0</v>
      </c>
      <c r="M35" s="82">
        <f t="shared" si="4"/>
        <v>-35000</v>
      </c>
      <c r="N35" s="147"/>
    </row>
    <row r="36" spans="1:14" ht="15" x14ac:dyDescent="0.25">
      <c r="A36" s="81">
        <v>30</v>
      </c>
      <c r="B36" s="82">
        <v>51000</v>
      </c>
      <c r="D36" s="82"/>
      <c r="E36" s="82">
        <f t="shared" si="0"/>
        <v>-51000</v>
      </c>
      <c r="F36" s="147">
        <f t="shared" si="1"/>
        <v>-1</v>
      </c>
      <c r="H36" s="146" t="e">
        <f>#REF!*10</f>
        <v>#REF!</v>
      </c>
      <c r="I36" s="82" t="e">
        <f t="shared" si="2"/>
        <v>#REF!</v>
      </c>
      <c r="J36" s="147" t="e">
        <f t="shared" si="3"/>
        <v>#REF!</v>
      </c>
      <c r="L36" s="146">
        <f>'House Salary'!J35</f>
        <v>0</v>
      </c>
      <c r="M36" s="82">
        <f t="shared" si="4"/>
        <v>-35000</v>
      </c>
      <c r="N36" s="147"/>
    </row>
    <row r="37" spans="1:14" ht="15" x14ac:dyDescent="0.25">
      <c r="A37" s="81">
        <v>31</v>
      </c>
      <c r="B37" s="82">
        <v>51000</v>
      </c>
      <c r="D37" s="82"/>
      <c r="E37" s="82">
        <f t="shared" si="0"/>
        <v>-51000</v>
      </c>
      <c r="F37" s="147">
        <f t="shared" si="1"/>
        <v>-1</v>
      </c>
      <c r="H37" s="146" t="e">
        <f>#REF!*10</f>
        <v>#REF!</v>
      </c>
      <c r="I37" s="82" t="e">
        <f t="shared" si="2"/>
        <v>#REF!</v>
      </c>
      <c r="J37" s="147" t="e">
        <f t="shared" si="3"/>
        <v>#REF!</v>
      </c>
      <c r="L37" s="146">
        <f>'House Salary'!J36</f>
        <v>0</v>
      </c>
      <c r="M37" s="82">
        <f t="shared" si="4"/>
        <v>-35000</v>
      </c>
      <c r="N37" s="147"/>
    </row>
    <row r="38" spans="1:14" ht="15" x14ac:dyDescent="0.25">
      <c r="A38" s="81">
        <v>32</v>
      </c>
      <c r="B38" s="82">
        <v>51000</v>
      </c>
      <c r="D38" s="82"/>
      <c r="E38" s="82">
        <f t="shared" si="0"/>
        <v>-51000</v>
      </c>
      <c r="F38" s="147">
        <f t="shared" si="1"/>
        <v>-1</v>
      </c>
      <c r="H38" s="146" t="e">
        <f>#REF!*10</f>
        <v>#REF!</v>
      </c>
      <c r="I38" s="82" t="e">
        <f t="shared" si="2"/>
        <v>#REF!</v>
      </c>
      <c r="J38" s="147" t="e">
        <f t="shared" si="3"/>
        <v>#REF!</v>
      </c>
      <c r="L38" s="146">
        <f>'House Salary'!J37</f>
        <v>0</v>
      </c>
      <c r="M38" s="82">
        <f t="shared" si="4"/>
        <v>-35000</v>
      </c>
      <c r="N38" s="147"/>
    </row>
    <row r="39" spans="1:14" ht="15" x14ac:dyDescent="0.25">
      <c r="A39" s="81">
        <v>33</v>
      </c>
      <c r="B39" s="82">
        <v>51000</v>
      </c>
      <c r="D39" s="82"/>
      <c r="E39" s="82">
        <f t="shared" si="0"/>
        <v>-51000</v>
      </c>
      <c r="F39" s="147">
        <f t="shared" si="1"/>
        <v>-1</v>
      </c>
      <c r="H39" s="146" t="e">
        <f>#REF!*10</f>
        <v>#REF!</v>
      </c>
      <c r="I39" s="82" t="e">
        <f t="shared" si="2"/>
        <v>#REF!</v>
      </c>
      <c r="J39" s="147" t="e">
        <f t="shared" si="3"/>
        <v>#REF!</v>
      </c>
      <c r="L39" s="146">
        <f>'House Salary'!J38</f>
        <v>0</v>
      </c>
      <c r="M39" s="82">
        <f t="shared" si="4"/>
        <v>-35000</v>
      </c>
      <c r="N39" s="147"/>
    </row>
    <row r="40" spans="1:14" ht="15" x14ac:dyDescent="0.25">
      <c r="A40" s="81">
        <v>34</v>
      </c>
      <c r="B40" s="82">
        <v>51000</v>
      </c>
      <c r="D40" s="82"/>
      <c r="E40" s="82">
        <f t="shared" si="0"/>
        <v>-51000</v>
      </c>
      <c r="F40" s="147">
        <f t="shared" si="1"/>
        <v>-1</v>
      </c>
      <c r="H40" s="146" t="e">
        <f>#REF!*10</f>
        <v>#REF!</v>
      </c>
      <c r="I40" s="82" t="e">
        <f t="shared" si="2"/>
        <v>#REF!</v>
      </c>
      <c r="J40" s="147" t="e">
        <f>I40/B39</f>
        <v>#REF!</v>
      </c>
      <c r="L40" s="146">
        <f>'House Salary'!J39</f>
        <v>0</v>
      </c>
      <c r="M40" s="82">
        <f t="shared" si="4"/>
        <v>-35000</v>
      </c>
      <c r="N40" s="147"/>
    </row>
    <row r="41" spans="1:14" ht="15" x14ac:dyDescent="0.25">
      <c r="A41" s="81">
        <v>35</v>
      </c>
      <c r="B41" s="82">
        <v>51000</v>
      </c>
      <c r="D41" s="82"/>
      <c r="E41" s="82">
        <f t="shared" si="0"/>
        <v>-51000</v>
      </c>
      <c r="F41" s="147">
        <f t="shared" si="1"/>
        <v>-1</v>
      </c>
      <c r="H41" s="146" t="e">
        <f>#REF!*10</f>
        <v>#REF!</v>
      </c>
      <c r="I41" s="82" t="e">
        <f t="shared" si="2"/>
        <v>#REF!</v>
      </c>
      <c r="J41" s="147" t="e">
        <f t="shared" si="3"/>
        <v>#REF!</v>
      </c>
      <c r="L41" s="146">
        <f>'House Salary'!J40</f>
        <v>0</v>
      </c>
      <c r="M41" s="82">
        <f t="shared" si="4"/>
        <v>-35000</v>
      </c>
      <c r="N41" s="147"/>
    </row>
    <row r="42" spans="1:14" ht="15" x14ac:dyDescent="0.25">
      <c r="A42" s="81">
        <v>36</v>
      </c>
      <c r="B42" s="82">
        <v>51000</v>
      </c>
      <c r="D42" s="82"/>
      <c r="E42" s="82">
        <f t="shared" si="0"/>
        <v>-51000</v>
      </c>
      <c r="F42" s="147">
        <f t="shared" si="1"/>
        <v>-1</v>
      </c>
      <c r="H42" s="146" t="e">
        <f>#REF!*10</f>
        <v>#REF!</v>
      </c>
      <c r="I42" s="82" t="e">
        <f>H42-B41</f>
        <v>#REF!</v>
      </c>
      <c r="J42" s="147" t="e">
        <f>I42/B41</f>
        <v>#REF!</v>
      </c>
      <c r="L42" s="146">
        <f>'House Salary'!J41</f>
        <v>0</v>
      </c>
      <c r="M42" s="82">
        <f t="shared" si="4"/>
        <v>-35000</v>
      </c>
      <c r="N42" s="147"/>
    </row>
    <row r="43" spans="1:14" ht="15" x14ac:dyDescent="0.25">
      <c r="A43" s="85">
        <v>37</v>
      </c>
      <c r="B43" s="86">
        <v>51000</v>
      </c>
      <c r="D43" s="86"/>
      <c r="E43" s="86">
        <f t="shared" si="0"/>
        <v>-51000</v>
      </c>
      <c r="F43" s="152">
        <f t="shared" si="1"/>
        <v>-1</v>
      </c>
      <c r="H43" s="151" t="e">
        <f>#REF!*10</f>
        <v>#REF!</v>
      </c>
      <c r="I43" s="82" t="e">
        <f>H43-B42</f>
        <v>#REF!</v>
      </c>
      <c r="J43" s="152"/>
      <c r="L43" s="151">
        <f>'House Salary'!J42</f>
        <v>0</v>
      </c>
      <c r="M43" s="82">
        <f t="shared" si="4"/>
        <v>-35000</v>
      </c>
      <c r="N43" s="152"/>
    </row>
    <row r="44" spans="1:14" x14ac:dyDescent="0.2">
      <c r="D44" s="155" t="s">
        <v>43</v>
      </c>
      <c r="E44" s="156"/>
      <c r="F44" s="157"/>
      <c r="G44" s="14"/>
      <c r="H44" s="155" t="s">
        <v>43</v>
      </c>
      <c r="I44" s="156"/>
      <c r="J44" s="157"/>
      <c r="K44" s="14"/>
      <c r="L44" s="155" t="s">
        <v>43</v>
      </c>
      <c r="M44" s="24"/>
      <c r="N44" s="161"/>
    </row>
    <row r="45" spans="1:14" ht="12.75" customHeight="1" x14ac:dyDescent="0.2">
      <c r="D45" s="104"/>
      <c r="F45" s="158"/>
      <c r="H45" s="680"/>
      <c r="I45" s="681"/>
      <c r="J45" s="682"/>
      <c r="L45" s="162"/>
      <c r="N45" s="158"/>
    </row>
    <row r="46" spans="1:14" x14ac:dyDescent="0.2">
      <c r="D46" s="104"/>
      <c r="F46" s="158"/>
      <c r="H46" s="680"/>
      <c r="I46" s="681"/>
      <c r="J46" s="682"/>
      <c r="L46" s="121"/>
      <c r="N46" s="158"/>
    </row>
    <row r="47" spans="1:14" x14ac:dyDescent="0.2">
      <c r="D47" s="159"/>
      <c r="E47" s="27"/>
      <c r="F47" s="160"/>
      <c r="H47" s="159"/>
      <c r="I47" s="27"/>
      <c r="J47" s="160"/>
      <c r="L47" s="126"/>
      <c r="M47" s="27"/>
      <c r="N47" s="160"/>
    </row>
  </sheetData>
  <mergeCells count="2">
    <mergeCell ref="H45:J45"/>
    <mergeCell ref="H46:J46"/>
  </mergeCells>
  <pageMargins left="0.7" right="0.7" top="0.75" bottom="0.75" header="0.3" footer="0.3"/>
  <pageSetup scale="90" orientation="portrait" r:id="rId1"/>
  <headerFooter>
    <oddFooter>&amp;L&amp;"Arial,Italic"&amp;9Division of School Business
NC Department of Public Instruction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6"/>
  <sheetViews>
    <sheetView topLeftCell="A4" workbookViewId="0">
      <selection activeCell="J4" sqref="J1:J1048576"/>
    </sheetView>
  </sheetViews>
  <sheetFormatPr defaultRowHeight="12.75" x14ac:dyDescent="0.2"/>
  <cols>
    <col min="3" max="3" width="9.5703125" bestFit="1" customWidth="1"/>
    <col min="10" max="10" width="8.85546875" style="166"/>
  </cols>
  <sheetData>
    <row r="1" spans="1:10" x14ac:dyDescent="0.2">
      <c r="A1" s="63" t="s">
        <v>35</v>
      </c>
    </row>
    <row r="2" spans="1:10" x14ac:dyDescent="0.2">
      <c r="A2" s="63" t="s">
        <v>49</v>
      </c>
    </row>
    <row r="3" spans="1:10" x14ac:dyDescent="0.2">
      <c r="A3" s="77"/>
    </row>
    <row r="4" spans="1:10" ht="75" x14ac:dyDescent="0.25">
      <c r="A4" s="78" t="s">
        <v>28</v>
      </c>
      <c r="B4" s="78" t="s">
        <v>50</v>
      </c>
      <c r="C4" s="78" t="s">
        <v>27</v>
      </c>
      <c r="D4" s="78" t="s">
        <v>38</v>
      </c>
      <c r="E4" s="78" t="s">
        <v>29</v>
      </c>
      <c r="F4" s="78" t="s">
        <v>32</v>
      </c>
      <c r="G4" s="78" t="s">
        <v>51</v>
      </c>
      <c r="J4" s="167" t="s">
        <v>38</v>
      </c>
    </row>
    <row r="5" spans="1:10" ht="15" x14ac:dyDescent="0.25">
      <c r="A5" s="79">
        <v>0</v>
      </c>
      <c r="B5" s="80">
        <v>35000</v>
      </c>
      <c r="C5" s="80">
        <f>D5-B5</f>
        <v>-35000</v>
      </c>
      <c r="D5" s="80">
        <f>J5</f>
        <v>0</v>
      </c>
      <c r="E5" s="80"/>
      <c r="F5" s="80"/>
      <c r="G5" s="101">
        <v>0</v>
      </c>
      <c r="J5" s="168"/>
    </row>
    <row r="6" spans="1:10" ht="15" x14ac:dyDescent="0.25">
      <c r="A6" s="81">
        <v>1</v>
      </c>
      <c r="B6" s="82">
        <v>35750</v>
      </c>
      <c r="C6" s="82">
        <f>D6-B6</f>
        <v>-35750</v>
      </c>
      <c r="D6" s="82">
        <f>J6</f>
        <v>0</v>
      </c>
      <c r="E6" s="82">
        <f>D6-B5</f>
        <v>-35000</v>
      </c>
      <c r="F6" s="83">
        <f t="shared" ref="F6:F42" si="0">E6/B5</f>
        <v>-1</v>
      </c>
      <c r="G6" s="101">
        <v>0</v>
      </c>
      <c r="J6" s="169">
        <v>0</v>
      </c>
    </row>
    <row r="7" spans="1:10" ht="15" x14ac:dyDescent="0.25">
      <c r="A7" s="81">
        <v>2</v>
      </c>
      <c r="B7" s="82">
        <v>36000</v>
      </c>
      <c r="C7" s="82">
        <f t="shared" ref="C7:C41" si="1">D7-B7</f>
        <v>-36000</v>
      </c>
      <c r="D7" s="82">
        <f t="shared" ref="D7:D41" si="2">J7</f>
        <v>0</v>
      </c>
      <c r="E7" s="82">
        <f t="shared" ref="E7:E42" si="3">D7-B6</f>
        <v>-35750</v>
      </c>
      <c r="F7" s="83">
        <f t="shared" si="0"/>
        <v>-1</v>
      </c>
      <c r="G7" s="101">
        <v>0</v>
      </c>
      <c r="J7" s="169"/>
    </row>
    <row r="8" spans="1:10" ht="15" x14ac:dyDescent="0.25">
      <c r="A8" s="81">
        <v>3</v>
      </c>
      <c r="B8" s="82">
        <v>36250</v>
      </c>
      <c r="C8" s="82">
        <f t="shared" si="1"/>
        <v>-36250</v>
      </c>
      <c r="D8" s="82">
        <f t="shared" si="2"/>
        <v>0</v>
      </c>
      <c r="E8" s="82">
        <f t="shared" si="3"/>
        <v>-36000</v>
      </c>
      <c r="F8" s="83">
        <f t="shared" si="0"/>
        <v>-1</v>
      </c>
      <c r="G8" s="101">
        <v>0</v>
      </c>
      <c r="J8" s="169"/>
    </row>
    <row r="9" spans="1:10" ht="15" x14ac:dyDescent="0.25">
      <c r="A9" s="81">
        <v>4</v>
      </c>
      <c r="B9" s="82">
        <v>36750</v>
      </c>
      <c r="C9" s="82">
        <f t="shared" si="1"/>
        <v>-36750</v>
      </c>
      <c r="D9" s="82">
        <f t="shared" si="2"/>
        <v>0</v>
      </c>
      <c r="E9" s="82">
        <f t="shared" si="3"/>
        <v>-36250</v>
      </c>
      <c r="F9" s="83">
        <f t="shared" si="0"/>
        <v>-1</v>
      </c>
      <c r="G9" s="101">
        <v>0</v>
      </c>
      <c r="J9" s="169"/>
    </row>
    <row r="10" spans="1:10" ht="15" x14ac:dyDescent="0.25">
      <c r="A10" s="81">
        <v>5</v>
      </c>
      <c r="B10" s="82">
        <v>37250</v>
      </c>
      <c r="C10" s="82">
        <f t="shared" si="1"/>
        <v>-37250</v>
      </c>
      <c r="D10" s="82">
        <f t="shared" si="2"/>
        <v>0</v>
      </c>
      <c r="E10" s="82">
        <f t="shared" si="3"/>
        <v>-36750</v>
      </c>
      <c r="F10" s="83">
        <f t="shared" si="0"/>
        <v>-1</v>
      </c>
      <c r="G10" s="84">
        <v>0</v>
      </c>
      <c r="J10" s="169"/>
    </row>
    <row r="11" spans="1:10" ht="15" x14ac:dyDescent="0.25">
      <c r="A11" s="81">
        <v>6</v>
      </c>
      <c r="B11" s="82">
        <v>38000</v>
      </c>
      <c r="C11" s="82">
        <f t="shared" si="1"/>
        <v>-38000</v>
      </c>
      <c r="D11" s="82">
        <f t="shared" si="2"/>
        <v>0</v>
      </c>
      <c r="E11" s="82">
        <f t="shared" si="3"/>
        <v>-37250</v>
      </c>
      <c r="F11" s="83">
        <f t="shared" si="0"/>
        <v>-1</v>
      </c>
      <c r="G11" s="84">
        <v>0</v>
      </c>
      <c r="J11" s="169"/>
    </row>
    <row r="12" spans="1:10" ht="15" x14ac:dyDescent="0.25">
      <c r="A12" s="81">
        <v>7</v>
      </c>
      <c r="B12" s="82">
        <v>38500</v>
      </c>
      <c r="C12" s="82">
        <f t="shared" si="1"/>
        <v>-38500</v>
      </c>
      <c r="D12" s="82">
        <f t="shared" si="2"/>
        <v>0</v>
      </c>
      <c r="E12" s="82">
        <f>D12-B11</f>
        <v>-38000</v>
      </c>
      <c r="F12" s="83">
        <f t="shared" si="0"/>
        <v>-1</v>
      </c>
      <c r="G12" s="84">
        <v>0</v>
      </c>
      <c r="J12" s="169"/>
    </row>
    <row r="13" spans="1:10" ht="15" x14ac:dyDescent="0.25">
      <c r="A13" s="81">
        <v>8</v>
      </c>
      <c r="B13" s="82">
        <v>39000</v>
      </c>
      <c r="C13" s="82">
        <f t="shared" si="1"/>
        <v>-39000</v>
      </c>
      <c r="D13" s="82">
        <f t="shared" si="2"/>
        <v>0</v>
      </c>
      <c r="E13" s="82">
        <f t="shared" si="3"/>
        <v>-38500</v>
      </c>
      <c r="F13" s="83">
        <f t="shared" si="0"/>
        <v>-1</v>
      </c>
      <c r="G13" s="84">
        <v>0</v>
      </c>
      <c r="J13" s="169"/>
    </row>
    <row r="14" spans="1:10" ht="15" x14ac:dyDescent="0.25">
      <c r="A14" s="81">
        <v>9</v>
      </c>
      <c r="B14" s="82">
        <v>39500</v>
      </c>
      <c r="C14" s="82">
        <f t="shared" si="1"/>
        <v>-39500</v>
      </c>
      <c r="D14" s="82">
        <f t="shared" si="2"/>
        <v>0</v>
      </c>
      <c r="E14" s="82">
        <f t="shared" si="3"/>
        <v>-39000</v>
      </c>
      <c r="F14" s="83">
        <f t="shared" si="0"/>
        <v>-1</v>
      </c>
      <c r="G14" s="84">
        <v>0</v>
      </c>
      <c r="J14" s="169"/>
    </row>
    <row r="15" spans="1:10" ht="15" x14ac:dyDescent="0.25">
      <c r="A15" s="81">
        <v>10</v>
      </c>
      <c r="B15" s="82">
        <v>40250</v>
      </c>
      <c r="C15" s="82">
        <f t="shared" si="1"/>
        <v>-40250</v>
      </c>
      <c r="D15" s="82">
        <f t="shared" si="2"/>
        <v>0</v>
      </c>
      <c r="E15" s="82">
        <f>D15-B14</f>
        <v>-39500</v>
      </c>
      <c r="F15" s="83">
        <f t="shared" si="0"/>
        <v>-1</v>
      </c>
      <c r="G15" s="84">
        <v>0</v>
      </c>
      <c r="J15" s="169"/>
    </row>
    <row r="16" spans="1:10" ht="15" x14ac:dyDescent="0.25">
      <c r="A16" s="81">
        <v>11</v>
      </c>
      <c r="B16" s="82">
        <v>41000</v>
      </c>
      <c r="C16" s="82">
        <f t="shared" si="1"/>
        <v>-41000</v>
      </c>
      <c r="D16" s="82">
        <f t="shared" si="2"/>
        <v>0</v>
      </c>
      <c r="E16" s="82">
        <f t="shared" si="3"/>
        <v>-40250</v>
      </c>
      <c r="F16" s="83">
        <f t="shared" si="0"/>
        <v>-1</v>
      </c>
      <c r="G16" s="84">
        <v>0</v>
      </c>
      <c r="J16" s="169"/>
    </row>
    <row r="17" spans="1:10" ht="15" x14ac:dyDescent="0.25">
      <c r="A17" s="81">
        <v>12</v>
      </c>
      <c r="B17" s="82">
        <v>41750</v>
      </c>
      <c r="C17" s="82">
        <f t="shared" si="1"/>
        <v>-41750</v>
      </c>
      <c r="D17" s="82">
        <f t="shared" si="2"/>
        <v>0</v>
      </c>
      <c r="E17" s="82">
        <f t="shared" si="3"/>
        <v>-41000</v>
      </c>
      <c r="F17" s="83">
        <f t="shared" si="0"/>
        <v>-1</v>
      </c>
      <c r="G17" s="84">
        <v>0</v>
      </c>
      <c r="J17" s="169"/>
    </row>
    <row r="18" spans="1:10" ht="15" x14ac:dyDescent="0.25">
      <c r="A18" s="81">
        <v>13</v>
      </c>
      <c r="B18" s="82">
        <v>42500</v>
      </c>
      <c r="C18" s="82">
        <f t="shared" si="1"/>
        <v>-42500</v>
      </c>
      <c r="D18" s="82">
        <f t="shared" si="2"/>
        <v>0</v>
      </c>
      <c r="E18" s="82">
        <f t="shared" si="3"/>
        <v>-41750</v>
      </c>
      <c r="F18" s="83">
        <f t="shared" si="0"/>
        <v>-1</v>
      </c>
      <c r="G18" s="84">
        <v>0</v>
      </c>
      <c r="J18" s="169"/>
    </row>
    <row r="19" spans="1:10" ht="15" x14ac:dyDescent="0.25">
      <c r="A19" s="81">
        <v>14</v>
      </c>
      <c r="B19" s="82">
        <v>43250</v>
      </c>
      <c r="C19" s="82">
        <f t="shared" si="1"/>
        <v>-43250</v>
      </c>
      <c r="D19" s="82">
        <f t="shared" si="2"/>
        <v>0</v>
      </c>
      <c r="E19" s="82">
        <f t="shared" si="3"/>
        <v>-42500</v>
      </c>
      <c r="F19" s="83">
        <f t="shared" si="0"/>
        <v>-1</v>
      </c>
      <c r="G19" s="84">
        <v>0</v>
      </c>
      <c r="J19" s="169"/>
    </row>
    <row r="20" spans="1:10" ht="15" x14ac:dyDescent="0.25">
      <c r="A20" s="81">
        <v>15</v>
      </c>
      <c r="B20" s="82">
        <v>45250</v>
      </c>
      <c r="C20" s="82">
        <f t="shared" si="1"/>
        <v>-45250</v>
      </c>
      <c r="D20" s="82">
        <f t="shared" si="2"/>
        <v>0</v>
      </c>
      <c r="E20" s="82">
        <f t="shared" si="3"/>
        <v>-43250</v>
      </c>
      <c r="F20" s="83">
        <f t="shared" si="0"/>
        <v>-1</v>
      </c>
      <c r="G20" s="84">
        <v>0</v>
      </c>
      <c r="J20" s="169"/>
    </row>
    <row r="21" spans="1:10" ht="15" x14ac:dyDescent="0.25">
      <c r="A21" s="81">
        <v>16</v>
      </c>
      <c r="B21" s="82">
        <v>45250</v>
      </c>
      <c r="C21" s="82">
        <f t="shared" si="1"/>
        <v>-45250</v>
      </c>
      <c r="D21" s="82">
        <f t="shared" si="2"/>
        <v>0</v>
      </c>
      <c r="E21" s="82">
        <f t="shared" si="3"/>
        <v>-45250</v>
      </c>
      <c r="F21" s="83">
        <f t="shared" si="0"/>
        <v>-1</v>
      </c>
      <c r="G21" s="84">
        <v>0</v>
      </c>
      <c r="J21" s="169"/>
    </row>
    <row r="22" spans="1:10" ht="15" x14ac:dyDescent="0.25">
      <c r="A22" s="81">
        <v>17</v>
      </c>
      <c r="B22" s="82">
        <v>45250</v>
      </c>
      <c r="C22" s="82">
        <f t="shared" si="1"/>
        <v>-45250</v>
      </c>
      <c r="D22" s="82">
        <f t="shared" si="2"/>
        <v>0</v>
      </c>
      <c r="E22" s="82">
        <f t="shared" si="3"/>
        <v>-45250</v>
      </c>
      <c r="F22" s="83">
        <f t="shared" si="0"/>
        <v>-1</v>
      </c>
      <c r="G22" s="84">
        <v>0</v>
      </c>
      <c r="J22" s="169"/>
    </row>
    <row r="23" spans="1:10" ht="15" x14ac:dyDescent="0.25">
      <c r="A23" s="81">
        <v>18</v>
      </c>
      <c r="B23" s="82">
        <v>45250</v>
      </c>
      <c r="C23" s="82">
        <f t="shared" si="1"/>
        <v>-45250</v>
      </c>
      <c r="D23" s="82">
        <f t="shared" si="2"/>
        <v>0</v>
      </c>
      <c r="E23" s="82">
        <f t="shared" si="3"/>
        <v>-45250</v>
      </c>
      <c r="F23" s="83">
        <f t="shared" si="0"/>
        <v>-1</v>
      </c>
      <c r="G23" s="84">
        <v>0</v>
      </c>
      <c r="J23" s="169"/>
    </row>
    <row r="24" spans="1:10" ht="15" x14ac:dyDescent="0.25">
      <c r="A24" s="81">
        <v>19</v>
      </c>
      <c r="B24" s="82">
        <v>45250</v>
      </c>
      <c r="C24" s="82">
        <f t="shared" si="1"/>
        <v>-45250</v>
      </c>
      <c r="D24" s="82">
        <f t="shared" si="2"/>
        <v>0</v>
      </c>
      <c r="E24" s="82">
        <f t="shared" si="3"/>
        <v>-45250</v>
      </c>
      <c r="F24" s="83">
        <f t="shared" si="0"/>
        <v>-1</v>
      </c>
      <c r="G24" s="84">
        <v>0</v>
      </c>
      <c r="J24" s="169"/>
    </row>
    <row r="25" spans="1:10" ht="15" x14ac:dyDescent="0.25">
      <c r="A25" s="81">
        <v>20</v>
      </c>
      <c r="B25" s="82">
        <v>48000</v>
      </c>
      <c r="C25" s="82">
        <f t="shared" si="1"/>
        <v>-48000</v>
      </c>
      <c r="D25" s="82">
        <f t="shared" si="2"/>
        <v>0</v>
      </c>
      <c r="E25" s="82">
        <f t="shared" si="3"/>
        <v>-45250</v>
      </c>
      <c r="F25" s="83">
        <f t="shared" si="0"/>
        <v>-1</v>
      </c>
      <c r="G25" s="84">
        <v>0</v>
      </c>
      <c r="J25" s="169"/>
    </row>
    <row r="26" spans="1:10" ht="15" x14ac:dyDescent="0.25">
      <c r="A26" s="81">
        <v>21</v>
      </c>
      <c r="B26" s="82">
        <v>48000</v>
      </c>
      <c r="C26" s="82">
        <f t="shared" si="1"/>
        <v>-48000</v>
      </c>
      <c r="D26" s="82">
        <f t="shared" si="2"/>
        <v>0</v>
      </c>
      <c r="E26" s="82">
        <f t="shared" si="3"/>
        <v>-48000</v>
      </c>
      <c r="F26" s="83">
        <f t="shared" si="0"/>
        <v>-1</v>
      </c>
      <c r="G26" s="84">
        <v>0</v>
      </c>
      <c r="J26" s="169"/>
    </row>
    <row r="27" spans="1:10" ht="15" x14ac:dyDescent="0.25">
      <c r="A27" s="81">
        <v>22</v>
      </c>
      <c r="B27" s="82">
        <v>48000</v>
      </c>
      <c r="C27" s="82">
        <f t="shared" si="1"/>
        <v>-48000</v>
      </c>
      <c r="D27" s="82">
        <f t="shared" si="2"/>
        <v>0</v>
      </c>
      <c r="E27" s="82">
        <f t="shared" si="3"/>
        <v>-48000</v>
      </c>
      <c r="F27" s="83">
        <f t="shared" si="0"/>
        <v>-1</v>
      </c>
      <c r="G27" s="84">
        <v>0</v>
      </c>
      <c r="J27" s="169"/>
    </row>
    <row r="28" spans="1:10" ht="15" x14ac:dyDescent="0.25">
      <c r="A28" s="81">
        <v>23</v>
      </c>
      <c r="B28" s="82">
        <v>48000</v>
      </c>
      <c r="C28" s="82">
        <f t="shared" si="1"/>
        <v>-48000</v>
      </c>
      <c r="D28" s="82">
        <f t="shared" si="2"/>
        <v>0</v>
      </c>
      <c r="E28" s="82">
        <f t="shared" si="3"/>
        <v>-48000</v>
      </c>
      <c r="F28" s="83">
        <f t="shared" si="0"/>
        <v>-1</v>
      </c>
      <c r="G28" s="84">
        <v>0</v>
      </c>
      <c r="J28" s="169"/>
    </row>
    <row r="29" spans="1:10" ht="15" x14ac:dyDescent="0.25">
      <c r="A29" s="81">
        <v>24</v>
      </c>
      <c r="B29" s="82">
        <v>48000</v>
      </c>
      <c r="C29" s="82">
        <f t="shared" si="1"/>
        <v>-48000</v>
      </c>
      <c r="D29" s="82">
        <f t="shared" si="2"/>
        <v>0</v>
      </c>
      <c r="E29" s="82">
        <f t="shared" si="3"/>
        <v>-48000</v>
      </c>
      <c r="F29" s="83">
        <f t="shared" si="0"/>
        <v>-1</v>
      </c>
      <c r="G29" s="84">
        <v>0</v>
      </c>
      <c r="J29" s="169"/>
    </row>
    <row r="30" spans="1:10" ht="15" x14ac:dyDescent="0.25">
      <c r="A30" s="81">
        <v>25</v>
      </c>
      <c r="B30" s="82">
        <v>51000</v>
      </c>
      <c r="C30" s="82">
        <f t="shared" si="1"/>
        <v>-51000</v>
      </c>
      <c r="D30" s="82">
        <f t="shared" si="2"/>
        <v>0</v>
      </c>
      <c r="E30" s="82">
        <f t="shared" si="3"/>
        <v>-48000</v>
      </c>
      <c r="F30" s="83">
        <f t="shared" si="0"/>
        <v>-1</v>
      </c>
      <c r="G30" s="84">
        <v>0</v>
      </c>
      <c r="J30" s="169"/>
    </row>
    <row r="31" spans="1:10" ht="15" x14ac:dyDescent="0.25">
      <c r="A31" s="81">
        <v>26</v>
      </c>
      <c r="B31" s="82">
        <v>51000</v>
      </c>
      <c r="C31" s="82">
        <f t="shared" si="1"/>
        <v>-51000</v>
      </c>
      <c r="D31" s="82">
        <f t="shared" si="2"/>
        <v>0</v>
      </c>
      <c r="E31" s="82">
        <f t="shared" si="3"/>
        <v>-51000</v>
      </c>
      <c r="F31" s="83">
        <f t="shared" si="0"/>
        <v>-1</v>
      </c>
      <c r="G31" s="84">
        <v>0</v>
      </c>
      <c r="J31" s="169"/>
    </row>
    <row r="32" spans="1:10" ht="15" x14ac:dyDescent="0.25">
      <c r="A32" s="81">
        <v>27</v>
      </c>
      <c r="B32" s="82">
        <v>51000</v>
      </c>
      <c r="C32" s="82">
        <f t="shared" si="1"/>
        <v>-51000</v>
      </c>
      <c r="D32" s="82">
        <f t="shared" si="2"/>
        <v>0</v>
      </c>
      <c r="E32" s="82">
        <f t="shared" si="3"/>
        <v>-51000</v>
      </c>
      <c r="F32" s="83">
        <f t="shared" si="0"/>
        <v>-1</v>
      </c>
      <c r="G32" s="84">
        <v>0</v>
      </c>
      <c r="J32" s="169"/>
    </row>
    <row r="33" spans="1:10" ht="15" x14ac:dyDescent="0.25">
      <c r="A33" s="81">
        <v>28</v>
      </c>
      <c r="B33" s="82">
        <v>51000</v>
      </c>
      <c r="C33" s="82">
        <f t="shared" si="1"/>
        <v>-51000</v>
      </c>
      <c r="D33" s="82">
        <f t="shared" si="2"/>
        <v>0</v>
      </c>
      <c r="E33" s="82">
        <f t="shared" si="3"/>
        <v>-51000</v>
      </c>
      <c r="F33" s="83">
        <f t="shared" si="0"/>
        <v>-1</v>
      </c>
      <c r="G33" s="84">
        <v>0</v>
      </c>
      <c r="J33" s="169"/>
    </row>
    <row r="34" spans="1:10" ht="15" x14ac:dyDescent="0.25">
      <c r="A34" s="81">
        <v>29</v>
      </c>
      <c r="B34" s="82">
        <v>51000</v>
      </c>
      <c r="C34" s="82">
        <f t="shared" si="1"/>
        <v>-51000</v>
      </c>
      <c r="D34" s="82">
        <f t="shared" si="2"/>
        <v>0</v>
      </c>
      <c r="E34" s="82">
        <f t="shared" si="3"/>
        <v>-51000</v>
      </c>
      <c r="F34" s="83">
        <f t="shared" si="0"/>
        <v>-1</v>
      </c>
      <c r="G34" s="84">
        <v>0</v>
      </c>
      <c r="J34" s="169"/>
    </row>
    <row r="35" spans="1:10" ht="15" x14ac:dyDescent="0.25">
      <c r="A35" s="81">
        <v>30</v>
      </c>
      <c r="B35" s="82">
        <v>51000</v>
      </c>
      <c r="C35" s="82">
        <f t="shared" si="1"/>
        <v>-51000</v>
      </c>
      <c r="D35" s="82">
        <f t="shared" si="2"/>
        <v>0</v>
      </c>
      <c r="E35" s="82">
        <f t="shared" si="3"/>
        <v>-51000</v>
      </c>
      <c r="F35" s="83">
        <f t="shared" si="0"/>
        <v>-1</v>
      </c>
      <c r="G35" s="84">
        <v>0</v>
      </c>
      <c r="J35" s="169"/>
    </row>
    <row r="36" spans="1:10" ht="15" x14ac:dyDescent="0.25">
      <c r="A36" s="81">
        <v>31</v>
      </c>
      <c r="B36" s="82">
        <v>51000</v>
      </c>
      <c r="C36" s="82">
        <f t="shared" si="1"/>
        <v>-51000</v>
      </c>
      <c r="D36" s="82">
        <f t="shared" si="2"/>
        <v>0</v>
      </c>
      <c r="E36" s="82">
        <f t="shared" si="3"/>
        <v>-51000</v>
      </c>
      <c r="F36" s="83">
        <f t="shared" si="0"/>
        <v>-1</v>
      </c>
      <c r="G36" s="84">
        <v>0</v>
      </c>
      <c r="J36" s="169"/>
    </row>
    <row r="37" spans="1:10" ht="15" x14ac:dyDescent="0.25">
      <c r="A37" s="81">
        <v>32</v>
      </c>
      <c r="B37" s="82">
        <v>51000</v>
      </c>
      <c r="C37" s="82">
        <f t="shared" si="1"/>
        <v>-51000</v>
      </c>
      <c r="D37" s="82">
        <f t="shared" si="2"/>
        <v>0</v>
      </c>
      <c r="E37" s="82">
        <f t="shared" si="3"/>
        <v>-51000</v>
      </c>
      <c r="F37" s="83">
        <f t="shared" si="0"/>
        <v>-1</v>
      </c>
      <c r="G37" s="84">
        <v>0</v>
      </c>
      <c r="J37" s="169"/>
    </row>
    <row r="38" spans="1:10" ht="15" x14ac:dyDescent="0.25">
      <c r="A38" s="81">
        <v>33</v>
      </c>
      <c r="B38" s="82">
        <v>51000</v>
      </c>
      <c r="C38" s="82">
        <f t="shared" si="1"/>
        <v>-51000</v>
      </c>
      <c r="D38" s="82">
        <f t="shared" si="2"/>
        <v>0</v>
      </c>
      <c r="E38" s="82">
        <f t="shared" si="3"/>
        <v>-51000</v>
      </c>
      <c r="F38" s="83">
        <f t="shared" si="0"/>
        <v>-1</v>
      </c>
      <c r="G38" s="84">
        <v>0</v>
      </c>
      <c r="J38" s="169"/>
    </row>
    <row r="39" spans="1:10" ht="15" x14ac:dyDescent="0.25">
      <c r="A39" s="81">
        <v>34</v>
      </c>
      <c r="B39" s="82">
        <v>51000</v>
      </c>
      <c r="C39" s="82">
        <f t="shared" si="1"/>
        <v>-51000</v>
      </c>
      <c r="D39" s="82">
        <f t="shared" si="2"/>
        <v>0</v>
      </c>
      <c r="E39" s="82">
        <f t="shared" si="3"/>
        <v>-51000</v>
      </c>
      <c r="F39" s="83">
        <f t="shared" si="0"/>
        <v>-1</v>
      </c>
      <c r="G39" s="84">
        <v>0</v>
      </c>
      <c r="J39" s="169"/>
    </row>
    <row r="40" spans="1:10" ht="15" x14ac:dyDescent="0.25">
      <c r="A40" s="81">
        <v>35</v>
      </c>
      <c r="B40" s="82">
        <v>51000</v>
      </c>
      <c r="C40" s="82">
        <f t="shared" si="1"/>
        <v>-51000</v>
      </c>
      <c r="D40" s="82">
        <f t="shared" si="2"/>
        <v>0</v>
      </c>
      <c r="E40" s="82">
        <f t="shared" si="3"/>
        <v>-51000</v>
      </c>
      <c r="F40" s="83">
        <f t="shared" si="0"/>
        <v>-1</v>
      </c>
      <c r="G40" s="84">
        <v>0</v>
      </c>
      <c r="J40" s="169"/>
    </row>
    <row r="41" spans="1:10" ht="15" x14ac:dyDescent="0.25">
      <c r="A41" s="81">
        <v>36</v>
      </c>
      <c r="B41" s="82">
        <v>51000</v>
      </c>
      <c r="C41" s="82">
        <f t="shared" si="1"/>
        <v>-51000</v>
      </c>
      <c r="D41" s="82">
        <f t="shared" si="2"/>
        <v>0</v>
      </c>
      <c r="E41" s="82">
        <f t="shared" si="3"/>
        <v>-51000</v>
      </c>
      <c r="F41" s="83">
        <f>E41/B40</f>
        <v>-1</v>
      </c>
      <c r="G41" s="84">
        <v>0</v>
      </c>
      <c r="J41" s="169"/>
    </row>
    <row r="42" spans="1:10" ht="15" x14ac:dyDescent="0.25">
      <c r="A42" s="85">
        <v>37</v>
      </c>
      <c r="B42" s="86">
        <v>51000</v>
      </c>
      <c r="C42" s="86">
        <f>D42-B42</f>
        <v>-51000</v>
      </c>
      <c r="D42" s="86">
        <f>J42</f>
        <v>0</v>
      </c>
      <c r="E42" s="86">
        <f t="shared" si="3"/>
        <v>-51000</v>
      </c>
      <c r="F42" s="87">
        <f t="shared" si="0"/>
        <v>-1</v>
      </c>
      <c r="G42" s="88">
        <v>0</v>
      </c>
      <c r="J42" s="170"/>
    </row>
    <row r="45" spans="1:10" x14ac:dyDescent="0.2">
      <c r="A45" s="29"/>
    </row>
    <row r="46" spans="1:10" x14ac:dyDescent="0.2">
      <c r="A46" s="29"/>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2"/>
  <sheetViews>
    <sheetView workbookViewId="0">
      <selection activeCell="A3" sqref="A3"/>
    </sheetView>
  </sheetViews>
  <sheetFormatPr defaultRowHeight="12.75" x14ac:dyDescent="0.2"/>
  <cols>
    <col min="1" max="1" width="5.5703125" style="77" customWidth="1"/>
    <col min="2" max="2" width="12" customWidth="1"/>
    <col min="3" max="3" width="13.140625" customWidth="1"/>
    <col min="4" max="5" width="9.5703125" customWidth="1"/>
    <col min="6" max="6" width="11.140625" customWidth="1"/>
    <col min="7" max="7" width="10" customWidth="1"/>
  </cols>
  <sheetData>
    <row r="1" spans="1:7" x14ac:dyDescent="0.2">
      <c r="A1" s="63" t="s">
        <v>26</v>
      </c>
    </row>
    <row r="2" spans="1:7" x14ac:dyDescent="0.2">
      <c r="A2" s="63" t="s">
        <v>49</v>
      </c>
    </row>
    <row r="3" spans="1:7" x14ac:dyDescent="0.2">
      <c r="A3" s="63"/>
    </row>
    <row r="4" spans="1:7" s="76" customFormat="1" ht="72" customHeight="1" x14ac:dyDescent="0.25">
      <c r="A4" s="78" t="s">
        <v>28</v>
      </c>
      <c r="B4" s="78" t="s">
        <v>50</v>
      </c>
      <c r="C4" s="78" t="s">
        <v>27</v>
      </c>
      <c r="D4" s="78" t="s">
        <v>38</v>
      </c>
      <c r="E4" s="78" t="s">
        <v>29</v>
      </c>
      <c r="F4" s="78" t="s">
        <v>32</v>
      </c>
    </row>
    <row r="5" spans="1:7" ht="15" x14ac:dyDescent="0.25">
      <c r="A5" s="79">
        <v>0</v>
      </c>
      <c r="B5" s="80">
        <v>35000</v>
      </c>
      <c r="C5" s="80"/>
      <c r="D5" s="80"/>
      <c r="E5" s="80"/>
      <c r="F5" s="101"/>
    </row>
    <row r="6" spans="1:7" ht="15" x14ac:dyDescent="0.25">
      <c r="A6" s="81">
        <v>1</v>
      </c>
      <c r="B6" s="82">
        <v>35750</v>
      </c>
      <c r="C6" s="82"/>
      <c r="D6" s="82"/>
      <c r="E6" s="82">
        <f t="shared" ref="E6:E42" si="0">D6-B5</f>
        <v>-35000</v>
      </c>
      <c r="F6" s="164">
        <f t="shared" ref="F6:F42" si="1">E6/B5</f>
        <v>-1</v>
      </c>
      <c r="G6" s="54"/>
    </row>
    <row r="7" spans="1:7" ht="15" x14ac:dyDescent="0.25">
      <c r="A7" s="81">
        <v>2</v>
      </c>
      <c r="B7" s="82">
        <v>36000</v>
      </c>
      <c r="C7" s="82"/>
      <c r="D7" s="82"/>
      <c r="E7" s="82">
        <f t="shared" si="0"/>
        <v>-35750</v>
      </c>
      <c r="F7" s="164">
        <f t="shared" si="1"/>
        <v>-1</v>
      </c>
      <c r="G7" s="54"/>
    </row>
    <row r="8" spans="1:7" ht="15" x14ac:dyDescent="0.25">
      <c r="A8" s="81">
        <v>3</v>
      </c>
      <c r="B8" s="82">
        <v>36250</v>
      </c>
      <c r="C8" s="82"/>
      <c r="D8" s="82"/>
      <c r="E8" s="82">
        <f t="shared" si="0"/>
        <v>-36000</v>
      </c>
      <c r="F8" s="164">
        <f t="shared" si="1"/>
        <v>-1</v>
      </c>
      <c r="G8" s="54"/>
    </row>
    <row r="9" spans="1:7" ht="15" x14ac:dyDescent="0.25">
      <c r="A9" s="81">
        <v>4</v>
      </c>
      <c r="B9" s="82">
        <v>36750</v>
      </c>
      <c r="C9" s="82"/>
      <c r="D9" s="82"/>
      <c r="E9" s="82">
        <f t="shared" si="0"/>
        <v>-36250</v>
      </c>
      <c r="F9" s="164">
        <f t="shared" si="1"/>
        <v>-1</v>
      </c>
      <c r="G9" s="54"/>
    </row>
    <row r="10" spans="1:7" ht="15" x14ac:dyDescent="0.25">
      <c r="A10" s="81">
        <v>5</v>
      </c>
      <c r="B10" s="82">
        <v>37250</v>
      </c>
      <c r="C10" s="82"/>
      <c r="D10" s="82"/>
      <c r="E10" s="82">
        <f t="shared" si="0"/>
        <v>-36750</v>
      </c>
      <c r="F10" s="164">
        <f t="shared" si="1"/>
        <v>-1</v>
      </c>
      <c r="G10" s="54"/>
    </row>
    <row r="11" spans="1:7" ht="15" x14ac:dyDescent="0.25">
      <c r="A11" s="81">
        <v>6</v>
      </c>
      <c r="B11" s="82">
        <v>38000</v>
      </c>
      <c r="C11" s="82"/>
      <c r="D11" s="82"/>
      <c r="E11" s="82">
        <f t="shared" si="0"/>
        <v>-37250</v>
      </c>
      <c r="F11" s="164">
        <f t="shared" si="1"/>
        <v>-1</v>
      </c>
      <c r="G11" s="54"/>
    </row>
    <row r="12" spans="1:7" ht="15" x14ac:dyDescent="0.25">
      <c r="A12" s="81">
        <v>7</v>
      </c>
      <c r="B12" s="82">
        <v>38500</v>
      </c>
      <c r="C12" s="82"/>
      <c r="D12" s="82"/>
      <c r="E12" s="82">
        <f t="shared" si="0"/>
        <v>-38000</v>
      </c>
      <c r="F12" s="164">
        <f t="shared" si="1"/>
        <v>-1</v>
      </c>
      <c r="G12" s="54"/>
    </row>
    <row r="13" spans="1:7" ht="15" x14ac:dyDescent="0.25">
      <c r="A13" s="81">
        <v>8</v>
      </c>
      <c r="B13" s="82">
        <v>39000</v>
      </c>
      <c r="C13" s="82"/>
      <c r="D13" s="82"/>
      <c r="E13" s="82">
        <f t="shared" si="0"/>
        <v>-38500</v>
      </c>
      <c r="F13" s="164">
        <f t="shared" si="1"/>
        <v>-1</v>
      </c>
      <c r="G13" s="54"/>
    </row>
    <row r="14" spans="1:7" ht="15" x14ac:dyDescent="0.25">
      <c r="A14" s="81">
        <v>9</v>
      </c>
      <c r="B14" s="82">
        <v>39500</v>
      </c>
      <c r="C14" s="82"/>
      <c r="D14" s="82"/>
      <c r="E14" s="82">
        <f t="shared" si="0"/>
        <v>-39000</v>
      </c>
      <c r="F14" s="164">
        <f t="shared" si="1"/>
        <v>-1</v>
      </c>
      <c r="G14" s="54"/>
    </row>
    <row r="15" spans="1:7" ht="15" x14ac:dyDescent="0.25">
      <c r="A15" s="81">
        <v>10</v>
      </c>
      <c r="B15" s="82">
        <v>40250</v>
      </c>
      <c r="C15" s="82"/>
      <c r="D15" s="82"/>
      <c r="E15" s="82">
        <f t="shared" si="0"/>
        <v>-39500</v>
      </c>
      <c r="F15" s="164">
        <f t="shared" si="1"/>
        <v>-1</v>
      </c>
      <c r="G15" s="54"/>
    </row>
    <row r="16" spans="1:7" ht="15" x14ac:dyDescent="0.25">
      <c r="A16" s="81">
        <v>11</v>
      </c>
      <c r="B16" s="82">
        <v>41000</v>
      </c>
      <c r="C16" s="82"/>
      <c r="D16" s="82"/>
      <c r="E16" s="82">
        <f t="shared" si="0"/>
        <v>-40250</v>
      </c>
      <c r="F16" s="164">
        <f t="shared" si="1"/>
        <v>-1</v>
      </c>
      <c r="G16" s="54"/>
    </row>
    <row r="17" spans="1:7" ht="15" x14ac:dyDescent="0.25">
      <c r="A17" s="81">
        <v>12</v>
      </c>
      <c r="B17" s="82">
        <v>41750</v>
      </c>
      <c r="C17" s="82"/>
      <c r="D17" s="82"/>
      <c r="E17" s="82">
        <f t="shared" si="0"/>
        <v>-41000</v>
      </c>
      <c r="F17" s="164">
        <f t="shared" si="1"/>
        <v>-1</v>
      </c>
      <c r="G17" s="54"/>
    </row>
    <row r="18" spans="1:7" ht="15" x14ac:dyDescent="0.25">
      <c r="A18" s="81">
        <v>13</v>
      </c>
      <c r="B18" s="82">
        <v>42500</v>
      </c>
      <c r="C18" s="82"/>
      <c r="D18" s="82"/>
      <c r="E18" s="82">
        <f t="shared" si="0"/>
        <v>-41750</v>
      </c>
      <c r="F18" s="164">
        <f t="shared" si="1"/>
        <v>-1</v>
      </c>
      <c r="G18" s="54"/>
    </row>
    <row r="19" spans="1:7" ht="15" x14ac:dyDescent="0.25">
      <c r="A19" s="81">
        <v>14</v>
      </c>
      <c r="B19" s="82">
        <v>43250</v>
      </c>
      <c r="C19" s="82"/>
      <c r="D19" s="82"/>
      <c r="E19" s="82">
        <f t="shared" si="0"/>
        <v>-42500</v>
      </c>
      <c r="F19" s="164">
        <f t="shared" si="1"/>
        <v>-1</v>
      </c>
      <c r="G19" s="54"/>
    </row>
    <row r="20" spans="1:7" ht="15" x14ac:dyDescent="0.25">
      <c r="A20" s="81">
        <v>15</v>
      </c>
      <c r="B20" s="82">
        <v>45250</v>
      </c>
      <c r="C20" s="82"/>
      <c r="D20" s="82"/>
      <c r="E20" s="82">
        <f t="shared" si="0"/>
        <v>-43250</v>
      </c>
      <c r="F20" s="164">
        <f t="shared" si="1"/>
        <v>-1</v>
      </c>
      <c r="G20" s="54"/>
    </row>
    <row r="21" spans="1:7" ht="15" x14ac:dyDescent="0.25">
      <c r="A21" s="81">
        <v>16</v>
      </c>
      <c r="B21" s="82">
        <v>45250</v>
      </c>
      <c r="C21" s="82"/>
      <c r="D21" s="82"/>
      <c r="E21" s="82">
        <f t="shared" si="0"/>
        <v>-45250</v>
      </c>
      <c r="F21" s="164">
        <f t="shared" si="1"/>
        <v>-1</v>
      </c>
      <c r="G21" s="54"/>
    </row>
    <row r="22" spans="1:7" ht="15" x14ac:dyDescent="0.25">
      <c r="A22" s="81">
        <v>17</v>
      </c>
      <c r="B22" s="82">
        <v>45250</v>
      </c>
      <c r="C22" s="82"/>
      <c r="D22" s="82"/>
      <c r="E22" s="82">
        <f t="shared" si="0"/>
        <v>-45250</v>
      </c>
      <c r="F22" s="164">
        <f t="shared" si="1"/>
        <v>-1</v>
      </c>
      <c r="G22" s="54"/>
    </row>
    <row r="23" spans="1:7" ht="15" x14ac:dyDescent="0.25">
      <c r="A23" s="81">
        <v>18</v>
      </c>
      <c r="B23" s="82">
        <v>45250</v>
      </c>
      <c r="C23" s="82"/>
      <c r="D23" s="82"/>
      <c r="E23" s="82">
        <f t="shared" si="0"/>
        <v>-45250</v>
      </c>
      <c r="F23" s="164">
        <f t="shared" si="1"/>
        <v>-1</v>
      </c>
      <c r="G23" s="54"/>
    </row>
    <row r="24" spans="1:7" ht="15" x14ac:dyDescent="0.25">
      <c r="A24" s="81">
        <v>19</v>
      </c>
      <c r="B24" s="82">
        <v>45250</v>
      </c>
      <c r="C24" s="82"/>
      <c r="D24" s="82"/>
      <c r="E24" s="82">
        <f t="shared" si="0"/>
        <v>-45250</v>
      </c>
      <c r="F24" s="164">
        <f t="shared" si="1"/>
        <v>-1</v>
      </c>
      <c r="G24" s="54"/>
    </row>
    <row r="25" spans="1:7" ht="15" x14ac:dyDescent="0.25">
      <c r="A25" s="81">
        <v>20</v>
      </c>
      <c r="B25" s="82">
        <v>48000</v>
      </c>
      <c r="C25" s="82"/>
      <c r="D25" s="82"/>
      <c r="E25" s="82">
        <f t="shared" si="0"/>
        <v>-45250</v>
      </c>
      <c r="F25" s="164">
        <f t="shared" si="1"/>
        <v>-1</v>
      </c>
      <c r="G25" s="54"/>
    </row>
    <row r="26" spans="1:7" ht="15" x14ac:dyDescent="0.25">
      <c r="A26" s="81">
        <v>21</v>
      </c>
      <c r="B26" s="82">
        <v>48000</v>
      </c>
      <c r="C26" s="82"/>
      <c r="D26" s="82"/>
      <c r="E26" s="82">
        <f t="shared" si="0"/>
        <v>-48000</v>
      </c>
      <c r="F26" s="164">
        <f t="shared" si="1"/>
        <v>-1</v>
      </c>
      <c r="G26" s="54"/>
    </row>
    <row r="27" spans="1:7" ht="15" x14ac:dyDescent="0.25">
      <c r="A27" s="81">
        <v>22</v>
      </c>
      <c r="B27" s="82">
        <v>48000</v>
      </c>
      <c r="C27" s="82"/>
      <c r="D27" s="82"/>
      <c r="E27" s="82">
        <f t="shared" si="0"/>
        <v>-48000</v>
      </c>
      <c r="F27" s="164">
        <f t="shared" si="1"/>
        <v>-1</v>
      </c>
      <c r="G27" s="54"/>
    </row>
    <row r="28" spans="1:7" ht="15" x14ac:dyDescent="0.25">
      <c r="A28" s="81">
        <v>23</v>
      </c>
      <c r="B28" s="82">
        <v>48000</v>
      </c>
      <c r="C28" s="82"/>
      <c r="D28" s="82"/>
      <c r="E28" s="82">
        <f t="shared" si="0"/>
        <v>-48000</v>
      </c>
      <c r="F28" s="164">
        <f t="shared" si="1"/>
        <v>-1</v>
      </c>
      <c r="G28" s="54"/>
    </row>
    <row r="29" spans="1:7" ht="15" x14ac:dyDescent="0.25">
      <c r="A29" s="81">
        <v>24</v>
      </c>
      <c r="B29" s="82">
        <v>48000</v>
      </c>
      <c r="C29" s="82"/>
      <c r="D29" s="82"/>
      <c r="E29" s="82">
        <f t="shared" si="0"/>
        <v>-48000</v>
      </c>
      <c r="F29" s="164">
        <f t="shared" si="1"/>
        <v>-1</v>
      </c>
      <c r="G29" s="54"/>
    </row>
    <row r="30" spans="1:7" ht="15" x14ac:dyDescent="0.25">
      <c r="A30" s="81">
        <v>25</v>
      </c>
      <c r="B30" s="82">
        <v>51000</v>
      </c>
      <c r="C30" s="82">
        <v>0</v>
      </c>
      <c r="D30" s="82"/>
      <c r="E30" s="82">
        <f t="shared" si="0"/>
        <v>-48000</v>
      </c>
      <c r="F30" s="164">
        <f t="shared" si="1"/>
        <v>-1</v>
      </c>
      <c r="G30" s="54"/>
    </row>
    <row r="31" spans="1:7" ht="15" x14ac:dyDescent="0.25">
      <c r="A31" s="81">
        <v>26</v>
      </c>
      <c r="B31" s="82">
        <v>51000</v>
      </c>
      <c r="C31" s="82">
        <v>0</v>
      </c>
      <c r="D31" s="82"/>
      <c r="E31" s="82">
        <f t="shared" si="0"/>
        <v>-51000</v>
      </c>
      <c r="F31" s="164">
        <f t="shared" si="1"/>
        <v>-1</v>
      </c>
      <c r="G31" s="54"/>
    </row>
    <row r="32" spans="1:7" ht="15" x14ac:dyDescent="0.25">
      <c r="A32" s="81">
        <v>27</v>
      </c>
      <c r="B32" s="82">
        <v>51000</v>
      </c>
      <c r="C32" s="82">
        <v>0</v>
      </c>
      <c r="D32" s="82"/>
      <c r="E32" s="82">
        <f t="shared" si="0"/>
        <v>-51000</v>
      </c>
      <c r="F32" s="164">
        <f t="shared" si="1"/>
        <v>-1</v>
      </c>
      <c r="G32" s="54"/>
    </row>
    <row r="33" spans="1:7" ht="15" x14ac:dyDescent="0.25">
      <c r="A33" s="81">
        <v>28</v>
      </c>
      <c r="B33" s="82">
        <v>51000</v>
      </c>
      <c r="C33" s="82">
        <v>0</v>
      </c>
      <c r="D33" s="82"/>
      <c r="E33" s="82">
        <f t="shared" si="0"/>
        <v>-51000</v>
      </c>
      <c r="F33" s="164">
        <f t="shared" si="1"/>
        <v>-1</v>
      </c>
      <c r="G33" s="54"/>
    </row>
    <row r="34" spans="1:7" ht="15" x14ac:dyDescent="0.25">
      <c r="A34" s="81">
        <v>29</v>
      </c>
      <c r="B34" s="82">
        <v>51000</v>
      </c>
      <c r="C34" s="82">
        <v>0</v>
      </c>
      <c r="D34" s="82"/>
      <c r="E34" s="82">
        <f t="shared" si="0"/>
        <v>-51000</v>
      </c>
      <c r="F34" s="164">
        <f t="shared" si="1"/>
        <v>-1</v>
      </c>
      <c r="G34" s="54"/>
    </row>
    <row r="35" spans="1:7" ht="15" x14ac:dyDescent="0.25">
      <c r="A35" s="81">
        <v>30</v>
      </c>
      <c r="B35" s="82">
        <v>51000</v>
      </c>
      <c r="C35" s="82">
        <v>0</v>
      </c>
      <c r="D35" s="82"/>
      <c r="E35" s="82">
        <f t="shared" si="0"/>
        <v>-51000</v>
      </c>
      <c r="F35" s="164">
        <f t="shared" si="1"/>
        <v>-1</v>
      </c>
      <c r="G35" s="54"/>
    </row>
    <row r="36" spans="1:7" ht="15" x14ac:dyDescent="0.25">
      <c r="A36" s="81">
        <v>31</v>
      </c>
      <c r="B36" s="82">
        <v>51000</v>
      </c>
      <c r="C36" s="82">
        <v>0</v>
      </c>
      <c r="D36" s="82"/>
      <c r="E36" s="82">
        <f t="shared" si="0"/>
        <v>-51000</v>
      </c>
      <c r="F36" s="164">
        <f t="shared" si="1"/>
        <v>-1</v>
      </c>
      <c r="G36" s="54"/>
    </row>
    <row r="37" spans="1:7" ht="15" x14ac:dyDescent="0.25">
      <c r="A37" s="81">
        <v>32</v>
      </c>
      <c r="B37" s="82">
        <v>51000</v>
      </c>
      <c r="C37" s="82">
        <v>0</v>
      </c>
      <c r="D37" s="82"/>
      <c r="E37" s="82">
        <f t="shared" si="0"/>
        <v>-51000</v>
      </c>
      <c r="F37" s="164">
        <f t="shared" si="1"/>
        <v>-1</v>
      </c>
      <c r="G37" s="54"/>
    </row>
    <row r="38" spans="1:7" ht="15" x14ac:dyDescent="0.25">
      <c r="A38" s="81">
        <v>33</v>
      </c>
      <c r="B38" s="82">
        <v>51000</v>
      </c>
      <c r="C38" s="82">
        <v>0</v>
      </c>
      <c r="D38" s="82"/>
      <c r="E38" s="82">
        <f t="shared" si="0"/>
        <v>-51000</v>
      </c>
      <c r="F38" s="164">
        <f t="shared" si="1"/>
        <v>-1</v>
      </c>
      <c r="G38" s="54"/>
    </row>
    <row r="39" spans="1:7" ht="15" x14ac:dyDescent="0.25">
      <c r="A39" s="81">
        <v>34</v>
      </c>
      <c r="B39" s="82">
        <v>51000</v>
      </c>
      <c r="C39" s="82">
        <v>0</v>
      </c>
      <c r="D39" s="82"/>
      <c r="E39" s="82">
        <f t="shared" si="0"/>
        <v>-51000</v>
      </c>
      <c r="F39" s="164">
        <f t="shared" si="1"/>
        <v>-1</v>
      </c>
      <c r="G39" s="54"/>
    </row>
    <row r="40" spans="1:7" ht="15" x14ac:dyDescent="0.25">
      <c r="A40" s="81">
        <v>35</v>
      </c>
      <c r="B40" s="82">
        <v>51000</v>
      </c>
      <c r="C40" s="82">
        <v>0</v>
      </c>
      <c r="D40" s="82"/>
      <c r="E40" s="82">
        <f t="shared" si="0"/>
        <v>-51000</v>
      </c>
      <c r="F40" s="164">
        <f t="shared" si="1"/>
        <v>-1</v>
      </c>
      <c r="G40" s="54"/>
    </row>
    <row r="41" spans="1:7" ht="15" x14ac:dyDescent="0.25">
      <c r="A41" s="81">
        <v>36</v>
      </c>
      <c r="B41" s="82">
        <v>51000</v>
      </c>
      <c r="C41" s="82">
        <v>0</v>
      </c>
      <c r="D41" s="82"/>
      <c r="E41" s="82">
        <f t="shared" si="0"/>
        <v>-51000</v>
      </c>
      <c r="F41" s="164">
        <f t="shared" si="1"/>
        <v>-1</v>
      </c>
      <c r="G41" s="54"/>
    </row>
    <row r="42" spans="1:7" ht="15" x14ac:dyDescent="0.25">
      <c r="A42" s="85">
        <v>37</v>
      </c>
      <c r="B42" s="86">
        <v>51000</v>
      </c>
      <c r="C42" s="86">
        <v>0</v>
      </c>
      <c r="D42" s="86"/>
      <c r="E42" s="86">
        <f t="shared" si="0"/>
        <v>-51000</v>
      </c>
      <c r="F42" s="165">
        <f t="shared" si="1"/>
        <v>-1</v>
      </c>
      <c r="G42" s="54"/>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6AD73-DCE9-4AE8-A68E-A617E049A1D4}">
  <dimension ref="A1:G5"/>
  <sheetViews>
    <sheetView workbookViewId="0">
      <selection activeCell="C10" sqref="C10"/>
    </sheetView>
  </sheetViews>
  <sheetFormatPr defaultRowHeight="12.75" x14ac:dyDescent="0.2"/>
  <sheetData>
    <row r="1" spans="1:7" ht="54" customHeight="1" x14ac:dyDescent="0.2">
      <c r="A1" s="632" t="s">
        <v>463</v>
      </c>
      <c r="B1" s="447"/>
      <c r="C1" s="447"/>
      <c r="D1" s="447"/>
      <c r="E1" s="447"/>
      <c r="F1" s="447"/>
      <c r="G1" s="447"/>
    </row>
    <row r="2" spans="1:7" ht="51.6" customHeight="1" x14ac:dyDescent="0.2">
      <c r="A2" s="632" t="s">
        <v>464</v>
      </c>
      <c r="B2" s="447"/>
      <c r="C2" s="447"/>
      <c r="D2" s="447"/>
      <c r="E2" s="447"/>
      <c r="F2" s="447"/>
      <c r="G2" s="447"/>
    </row>
    <row r="3" spans="1:7" ht="27.95" customHeight="1" x14ac:dyDescent="0.2">
      <c r="A3" s="632" t="s">
        <v>465</v>
      </c>
      <c r="B3" s="446"/>
      <c r="C3" s="446"/>
      <c r="D3" s="446"/>
      <c r="E3" s="446"/>
      <c r="F3" s="446"/>
      <c r="G3" s="446"/>
    </row>
    <row r="4" spans="1:7" ht="30" customHeight="1" x14ac:dyDescent="0.2">
      <c r="A4" s="632" t="s">
        <v>466</v>
      </c>
      <c r="B4" s="447"/>
      <c r="C4" s="447"/>
      <c r="D4" s="447"/>
      <c r="E4" s="447"/>
      <c r="F4" s="447"/>
      <c r="G4" s="447"/>
    </row>
    <row r="5" spans="1:7" x14ac:dyDescent="0.2">
      <c r="A5" s="633" t="s">
        <v>467</v>
      </c>
      <c r="B5" s="446"/>
      <c r="C5" s="446"/>
    </row>
  </sheetData>
  <hyperlinks>
    <hyperlink ref="A5" r:id="rId1" xr:uid="{6EF2412F-6E6C-4E73-B701-71487CB7FA7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16C54-1186-48E6-81A5-6AF7397A43BD}">
  <dimension ref="A1:G136"/>
  <sheetViews>
    <sheetView tabSelected="1" topLeftCell="A8" zoomScaleNormal="100" workbookViewId="0">
      <selection activeCell="A8" sqref="A8"/>
    </sheetView>
  </sheetViews>
  <sheetFormatPr defaultRowHeight="12.75" x14ac:dyDescent="0.2"/>
  <cols>
    <col min="1" max="1" width="53.42578125" customWidth="1"/>
    <col min="2" max="2" width="26.42578125" style="143" customWidth="1"/>
    <col min="3" max="3" width="12.85546875" style="143" customWidth="1"/>
    <col min="4" max="4" width="10.140625" customWidth="1"/>
    <col min="5" max="5" width="10.5703125" style="443" customWidth="1"/>
    <col min="6" max="6" width="18.7109375" bestFit="1" customWidth="1"/>
    <col min="7" max="7" width="12.28515625" bestFit="1" customWidth="1"/>
  </cols>
  <sheetData>
    <row r="1" spans="1:5" ht="20.25" thickBot="1" x14ac:dyDescent="0.35">
      <c r="A1" s="625" t="s">
        <v>448</v>
      </c>
      <c r="B1" s="550"/>
      <c r="C1" s="446"/>
      <c r="D1" s="446"/>
      <c r="E1" s="551"/>
    </row>
    <row r="2" spans="1:5" ht="19.5" thickTop="1" thickBot="1" x14ac:dyDescent="0.25">
      <c r="A2" s="701" t="s">
        <v>450</v>
      </c>
      <c r="B2" s="702" t="s">
        <v>449</v>
      </c>
      <c r="C2" s="702" t="s">
        <v>452</v>
      </c>
      <c r="D2" s="702" t="s">
        <v>453</v>
      </c>
      <c r="E2" s="703" t="s">
        <v>341</v>
      </c>
    </row>
    <row r="3" spans="1:5" ht="15.75" x14ac:dyDescent="0.25">
      <c r="A3" s="500" t="s">
        <v>14</v>
      </c>
      <c r="B3" s="504">
        <v>14559643586</v>
      </c>
      <c r="C3" s="503"/>
      <c r="D3" s="501"/>
      <c r="E3" s="502"/>
    </row>
    <row r="4" spans="1:5" ht="16.5" thickBot="1" x14ac:dyDescent="0.3">
      <c r="A4" s="512" t="s">
        <v>54</v>
      </c>
      <c r="B4" s="497">
        <v>2612622303</v>
      </c>
      <c r="C4" s="505"/>
      <c r="D4" s="506"/>
      <c r="E4" s="507"/>
    </row>
    <row r="5" spans="1:5" ht="24.6" customHeight="1" thickBot="1" x14ac:dyDescent="0.3">
      <c r="A5" s="519" t="s">
        <v>11</v>
      </c>
      <c r="B5" s="509"/>
      <c r="C5" s="510"/>
      <c r="D5" s="511"/>
      <c r="E5" s="513"/>
    </row>
    <row r="6" spans="1:5" ht="15.75" thickTop="1" x14ac:dyDescent="0.2">
      <c r="A6" s="508" t="s">
        <v>1</v>
      </c>
      <c r="B6" s="457">
        <v>-8962716</v>
      </c>
      <c r="C6" s="458" t="s">
        <v>9</v>
      </c>
      <c r="D6" s="457">
        <v>50</v>
      </c>
      <c r="E6" s="458"/>
    </row>
    <row r="7" spans="1:5" ht="15" x14ac:dyDescent="0.2">
      <c r="A7" s="453" t="s">
        <v>354</v>
      </c>
      <c r="B7" s="451">
        <v>21259750</v>
      </c>
      <c r="C7" s="452" t="s">
        <v>9</v>
      </c>
      <c r="D7" s="451">
        <v>52</v>
      </c>
      <c r="E7" s="452"/>
    </row>
    <row r="8" spans="1:5" ht="15" x14ac:dyDescent="0.2">
      <c r="A8" s="453" t="s">
        <v>246</v>
      </c>
      <c r="B8" s="451">
        <v>49828963</v>
      </c>
      <c r="C8" s="452" t="s">
        <v>9</v>
      </c>
      <c r="D8" s="451">
        <v>51</v>
      </c>
      <c r="E8" s="452"/>
    </row>
    <row r="9" spans="1:5" ht="15" x14ac:dyDescent="0.2">
      <c r="A9" s="453" t="s">
        <v>344</v>
      </c>
      <c r="B9" s="451">
        <v>-104570906</v>
      </c>
      <c r="C9" s="452" t="s">
        <v>9</v>
      </c>
      <c r="D9" s="451">
        <v>49</v>
      </c>
      <c r="E9" s="452"/>
    </row>
    <row r="10" spans="1:5" ht="15" x14ac:dyDescent="0.2">
      <c r="A10" s="453" t="s">
        <v>355</v>
      </c>
      <c r="B10" s="454"/>
      <c r="C10" s="455"/>
      <c r="D10" s="451"/>
      <c r="E10" s="452"/>
    </row>
    <row r="11" spans="1:5" ht="15.75" thickBot="1" x14ac:dyDescent="0.25">
      <c r="A11" s="516" t="s">
        <v>356</v>
      </c>
      <c r="B11" s="517">
        <v>4980728</v>
      </c>
      <c r="C11" s="518" t="s">
        <v>9</v>
      </c>
      <c r="D11" s="517">
        <v>53</v>
      </c>
      <c r="E11" s="518"/>
    </row>
    <row r="12" spans="1:5" ht="26.1" customHeight="1" thickBot="1" x14ac:dyDescent="0.3">
      <c r="A12" s="520" t="s">
        <v>10</v>
      </c>
      <c r="B12" s="630"/>
      <c r="C12" s="631"/>
      <c r="D12" s="514"/>
      <c r="E12" s="515"/>
    </row>
    <row r="13" spans="1:5" ht="15.75" thickTop="1" x14ac:dyDescent="0.2">
      <c r="A13" s="459" t="s">
        <v>390</v>
      </c>
      <c r="B13" s="457">
        <v>29000000</v>
      </c>
      <c r="C13" s="458" t="s">
        <v>12</v>
      </c>
      <c r="D13" s="457">
        <v>44</v>
      </c>
      <c r="E13" s="458" t="s">
        <v>385</v>
      </c>
    </row>
    <row r="14" spans="1:5" ht="15" x14ac:dyDescent="0.2">
      <c r="A14" s="538" t="s">
        <v>391</v>
      </c>
      <c r="B14" s="457">
        <v>10000000</v>
      </c>
      <c r="C14" s="452" t="s">
        <v>9</v>
      </c>
      <c r="D14" s="451">
        <v>63</v>
      </c>
      <c r="E14" s="452"/>
    </row>
    <row r="15" spans="1:5" ht="15" x14ac:dyDescent="0.2">
      <c r="A15" s="456" t="s">
        <v>446</v>
      </c>
      <c r="B15" s="457">
        <v>30000000</v>
      </c>
      <c r="C15" s="452" t="s">
        <v>9</v>
      </c>
      <c r="D15" s="451">
        <v>65</v>
      </c>
      <c r="E15" s="452"/>
    </row>
    <row r="16" spans="1:5" ht="15" x14ac:dyDescent="0.2">
      <c r="A16" s="459" t="s">
        <v>342</v>
      </c>
      <c r="B16" s="457">
        <v>2000000</v>
      </c>
      <c r="C16" s="452" t="s">
        <v>9</v>
      </c>
      <c r="D16" s="451">
        <v>66</v>
      </c>
      <c r="E16" s="452"/>
    </row>
    <row r="17" spans="1:5" ht="15" x14ac:dyDescent="0.2">
      <c r="A17" s="456" t="s">
        <v>392</v>
      </c>
      <c r="B17" s="457">
        <v>380000</v>
      </c>
      <c r="C17" s="458" t="s">
        <v>9</v>
      </c>
      <c r="D17" s="451">
        <v>85</v>
      </c>
      <c r="E17" s="452">
        <v>7.45</v>
      </c>
    </row>
    <row r="18" spans="1:5" ht="15" x14ac:dyDescent="0.2">
      <c r="A18" s="456" t="s">
        <v>393</v>
      </c>
      <c r="B18" s="457">
        <v>142000</v>
      </c>
      <c r="C18" s="458" t="s">
        <v>12</v>
      </c>
      <c r="D18" s="451">
        <v>86</v>
      </c>
      <c r="E18" s="452"/>
    </row>
    <row r="19" spans="1:5" ht="15" x14ac:dyDescent="0.2">
      <c r="A19" s="456" t="s">
        <v>394</v>
      </c>
      <c r="B19" s="457">
        <v>1000000</v>
      </c>
      <c r="C19" s="458" t="s">
        <v>9</v>
      </c>
      <c r="D19" s="451">
        <v>80</v>
      </c>
      <c r="E19" s="452"/>
    </row>
    <row r="20" spans="1:5" ht="15" x14ac:dyDescent="0.2">
      <c r="A20" s="456" t="s">
        <v>395</v>
      </c>
      <c r="B20" s="457">
        <v>-2000000</v>
      </c>
      <c r="C20" s="458" t="s">
        <v>9</v>
      </c>
      <c r="D20" s="451">
        <v>58</v>
      </c>
      <c r="E20" s="452"/>
    </row>
    <row r="21" spans="1:5" ht="15" x14ac:dyDescent="0.2">
      <c r="A21" s="456" t="s">
        <v>396</v>
      </c>
      <c r="B21" s="457">
        <v>2000000</v>
      </c>
      <c r="C21" s="458" t="s">
        <v>12</v>
      </c>
      <c r="D21" s="451">
        <v>78</v>
      </c>
      <c r="E21" s="452"/>
    </row>
    <row r="22" spans="1:5" ht="15" x14ac:dyDescent="0.2">
      <c r="A22" s="456" t="s">
        <v>397</v>
      </c>
      <c r="B22" s="457">
        <v>-800000</v>
      </c>
      <c r="C22" s="458" t="s">
        <v>9</v>
      </c>
      <c r="D22" s="451">
        <v>64</v>
      </c>
      <c r="E22" s="452">
        <v>7.17</v>
      </c>
    </row>
    <row r="23" spans="1:5" ht="15" x14ac:dyDescent="0.2">
      <c r="A23" s="456" t="s">
        <v>398</v>
      </c>
      <c r="B23" s="457">
        <v>2000000</v>
      </c>
      <c r="C23" s="458" t="s">
        <v>12</v>
      </c>
      <c r="D23" s="451">
        <v>77</v>
      </c>
      <c r="E23" s="452">
        <v>7.26</v>
      </c>
    </row>
    <row r="24" spans="1:5" ht="15" x14ac:dyDescent="0.2">
      <c r="A24" s="456" t="s">
        <v>399</v>
      </c>
      <c r="B24" s="457">
        <v>5300000</v>
      </c>
      <c r="C24" s="458" t="s">
        <v>12</v>
      </c>
      <c r="D24" s="451">
        <v>70</v>
      </c>
      <c r="E24" s="452">
        <v>7.11</v>
      </c>
    </row>
    <row r="25" spans="1:5" ht="15" x14ac:dyDescent="0.2">
      <c r="A25" s="456" t="s">
        <v>400</v>
      </c>
      <c r="B25" s="457">
        <v>4000000</v>
      </c>
      <c r="C25" s="458" t="s">
        <v>12</v>
      </c>
      <c r="D25" s="451">
        <v>72</v>
      </c>
      <c r="E25" s="452">
        <v>7.11</v>
      </c>
    </row>
    <row r="26" spans="1:5" ht="15" x14ac:dyDescent="0.2">
      <c r="A26" s="456" t="s">
        <v>402</v>
      </c>
      <c r="B26" s="457">
        <v>2500000</v>
      </c>
      <c r="C26" s="458" t="s">
        <v>9</v>
      </c>
      <c r="D26" s="451">
        <v>73</v>
      </c>
      <c r="E26" s="452">
        <v>7.15</v>
      </c>
    </row>
    <row r="27" spans="1:5" ht="15" x14ac:dyDescent="0.2">
      <c r="A27" s="456" t="s">
        <v>403</v>
      </c>
      <c r="B27" s="457">
        <v>2500000</v>
      </c>
      <c r="C27" s="458" t="s">
        <v>9</v>
      </c>
      <c r="D27" s="451">
        <v>74</v>
      </c>
      <c r="E27" s="452">
        <v>7.16</v>
      </c>
    </row>
    <row r="28" spans="1:5" ht="15" x14ac:dyDescent="0.2">
      <c r="A28" s="456" t="s">
        <v>404</v>
      </c>
      <c r="B28" s="457">
        <v>2000000</v>
      </c>
      <c r="C28" s="458" t="s">
        <v>12</v>
      </c>
      <c r="D28" s="451">
        <v>76</v>
      </c>
      <c r="E28" s="452" t="s">
        <v>311</v>
      </c>
    </row>
    <row r="29" spans="1:5" ht="15" x14ac:dyDescent="0.2">
      <c r="A29" s="456" t="s">
        <v>405</v>
      </c>
      <c r="B29" s="457">
        <v>500000</v>
      </c>
      <c r="C29" s="458" t="s">
        <v>12</v>
      </c>
      <c r="D29" s="451">
        <v>83</v>
      </c>
      <c r="E29" s="452"/>
    </row>
    <row r="30" spans="1:5" ht="15" x14ac:dyDescent="0.2">
      <c r="A30" s="460" t="s">
        <v>406</v>
      </c>
      <c r="B30" s="457">
        <v>500000</v>
      </c>
      <c r="C30" s="458" t="s">
        <v>12</v>
      </c>
      <c r="D30" s="451">
        <v>82</v>
      </c>
      <c r="E30" s="452"/>
    </row>
    <row r="31" spans="1:5" ht="15" x14ac:dyDescent="0.2">
      <c r="A31" s="460" t="s">
        <v>360</v>
      </c>
      <c r="B31" s="457">
        <v>650000</v>
      </c>
      <c r="C31" s="458" t="s">
        <v>9</v>
      </c>
      <c r="D31" s="451">
        <v>81</v>
      </c>
      <c r="E31" s="452"/>
    </row>
    <row r="32" spans="1:5" ht="15" x14ac:dyDescent="0.2">
      <c r="A32" s="456" t="s">
        <v>407</v>
      </c>
      <c r="B32" s="457">
        <v>2500000</v>
      </c>
      <c r="C32" s="458" t="s">
        <v>12</v>
      </c>
      <c r="D32" s="451">
        <v>75</v>
      </c>
      <c r="E32" s="452"/>
    </row>
    <row r="33" spans="1:5" ht="15" x14ac:dyDescent="0.2">
      <c r="A33" s="456" t="s">
        <v>401</v>
      </c>
      <c r="B33" s="457">
        <v>4000000</v>
      </c>
      <c r="C33" s="458" t="s">
        <v>12</v>
      </c>
      <c r="D33" s="451">
        <v>71</v>
      </c>
      <c r="E33" s="452">
        <v>7.38</v>
      </c>
    </row>
    <row r="34" spans="1:5" ht="15" x14ac:dyDescent="0.2">
      <c r="A34" s="456" t="s">
        <v>408</v>
      </c>
      <c r="B34" s="457">
        <v>450000</v>
      </c>
      <c r="C34" s="458" t="s">
        <v>9</v>
      </c>
      <c r="D34" s="451">
        <v>84</v>
      </c>
      <c r="E34" s="452"/>
    </row>
    <row r="35" spans="1:5" ht="15" x14ac:dyDescent="0.2">
      <c r="A35" s="456" t="s">
        <v>409</v>
      </c>
      <c r="B35" s="457">
        <v>-900000</v>
      </c>
      <c r="C35" s="458" t="s">
        <v>9</v>
      </c>
      <c r="D35" s="451">
        <v>60</v>
      </c>
      <c r="E35" s="452"/>
    </row>
    <row r="36" spans="1:5" ht="16.5" thickBot="1" x14ac:dyDescent="0.3">
      <c r="A36" s="527" t="s">
        <v>235</v>
      </c>
      <c r="B36" s="570">
        <f>SUM(B6:B35)</f>
        <v>60257819</v>
      </c>
      <c r="C36" s="569"/>
      <c r="D36" s="506"/>
      <c r="E36" s="529"/>
    </row>
    <row r="37" spans="1:5" ht="17.25" thickBot="1" x14ac:dyDescent="0.3">
      <c r="A37" s="520" t="s">
        <v>2</v>
      </c>
      <c r="B37" s="524"/>
      <c r="C37" s="525"/>
      <c r="D37" s="526"/>
      <c r="E37" s="515"/>
    </row>
    <row r="38" spans="1:5" ht="15.75" thickTop="1" x14ac:dyDescent="0.2">
      <c r="A38" s="464" t="s">
        <v>298</v>
      </c>
      <c r="B38" s="457">
        <v>303142</v>
      </c>
      <c r="C38" s="461" t="s">
        <v>9</v>
      </c>
      <c r="D38" s="522">
        <v>96</v>
      </c>
      <c r="E38" s="523"/>
    </row>
    <row r="39" spans="1:5" ht="15" x14ac:dyDescent="0.2">
      <c r="A39" s="464" t="s">
        <v>410</v>
      </c>
      <c r="B39" s="457">
        <v>925876</v>
      </c>
      <c r="C39" s="461" t="s">
        <v>9</v>
      </c>
      <c r="D39" s="462">
        <v>94</v>
      </c>
      <c r="E39" s="463"/>
    </row>
    <row r="40" spans="1:5" ht="15" x14ac:dyDescent="0.2">
      <c r="A40" s="464" t="s">
        <v>388</v>
      </c>
      <c r="B40" s="457">
        <v>2000000</v>
      </c>
      <c r="C40" s="461" t="s">
        <v>12</v>
      </c>
      <c r="D40" s="462">
        <v>91</v>
      </c>
      <c r="E40" s="463"/>
    </row>
    <row r="41" spans="1:5" ht="15" x14ac:dyDescent="0.2">
      <c r="A41" s="464" t="s">
        <v>389</v>
      </c>
      <c r="B41" s="457">
        <v>7000000</v>
      </c>
      <c r="C41" s="461" t="s">
        <v>12</v>
      </c>
      <c r="D41" s="462">
        <v>68</v>
      </c>
      <c r="E41" s="463"/>
    </row>
    <row r="42" spans="1:5" ht="14.25" customHeight="1" x14ac:dyDescent="0.2">
      <c r="A42" s="464" t="s">
        <v>411</v>
      </c>
      <c r="B42" s="457">
        <v>120200</v>
      </c>
      <c r="C42" s="461" t="s">
        <v>9</v>
      </c>
      <c r="D42" s="462">
        <v>99</v>
      </c>
      <c r="E42" s="463"/>
    </row>
    <row r="43" spans="1:5" ht="14.25" customHeight="1" x14ac:dyDescent="0.2">
      <c r="A43" s="465" t="s">
        <v>376</v>
      </c>
      <c r="B43" s="457">
        <v>500000</v>
      </c>
      <c r="C43" s="461" t="s">
        <v>12</v>
      </c>
      <c r="D43" s="462">
        <v>95</v>
      </c>
      <c r="E43" s="463">
        <v>7.34</v>
      </c>
    </row>
    <row r="44" spans="1:5" ht="15" x14ac:dyDescent="0.2">
      <c r="A44" s="466" t="s">
        <v>345</v>
      </c>
      <c r="B44" s="457">
        <v>1427000</v>
      </c>
      <c r="C44" s="461" t="s">
        <v>9</v>
      </c>
      <c r="D44" s="462">
        <v>79</v>
      </c>
      <c r="E44" s="463"/>
    </row>
    <row r="45" spans="1:5" ht="12.75" customHeight="1" x14ac:dyDescent="0.2">
      <c r="A45" s="466" t="s">
        <v>346</v>
      </c>
      <c r="B45" s="451">
        <v>13800000</v>
      </c>
      <c r="C45" s="467" t="s">
        <v>12</v>
      </c>
      <c r="D45" s="462">
        <v>67</v>
      </c>
      <c r="E45" s="463"/>
    </row>
    <row r="46" spans="1:5" ht="12.75" customHeight="1" x14ac:dyDescent="0.2">
      <c r="A46" s="468" t="s">
        <v>375</v>
      </c>
      <c r="B46" s="451">
        <v>-412000</v>
      </c>
      <c r="C46" s="467" t="s">
        <v>9</v>
      </c>
      <c r="D46" s="462">
        <v>87</v>
      </c>
      <c r="E46" s="463"/>
    </row>
    <row r="47" spans="1:5" ht="12.75" customHeight="1" x14ac:dyDescent="0.2">
      <c r="A47" s="468" t="s">
        <v>412</v>
      </c>
      <c r="B47" s="451">
        <v>1370000</v>
      </c>
      <c r="C47" s="467" t="s">
        <v>12</v>
      </c>
      <c r="D47" s="462">
        <v>92</v>
      </c>
      <c r="E47" s="463">
        <v>7.44</v>
      </c>
    </row>
    <row r="48" spans="1:5" ht="12.75" customHeight="1" x14ac:dyDescent="0.2">
      <c r="A48" s="468" t="s">
        <v>413</v>
      </c>
      <c r="B48" s="451">
        <v>1000000</v>
      </c>
      <c r="C48" s="467" t="s">
        <v>12</v>
      </c>
      <c r="D48" s="462">
        <v>93</v>
      </c>
      <c r="E48" s="463"/>
    </row>
    <row r="49" spans="1:5" ht="12.75" customHeight="1" x14ac:dyDescent="0.2">
      <c r="A49" s="464" t="s">
        <v>414</v>
      </c>
      <c r="B49" s="451">
        <v>6000000</v>
      </c>
      <c r="C49" s="467" t="s">
        <v>9</v>
      </c>
      <c r="D49" s="462">
        <v>69</v>
      </c>
      <c r="E49" s="463"/>
    </row>
    <row r="50" spans="1:5" ht="12.75" customHeight="1" x14ac:dyDescent="0.2">
      <c r="A50" s="464" t="s">
        <v>415</v>
      </c>
      <c r="B50" s="451">
        <v>4000000</v>
      </c>
      <c r="C50" s="467" t="s">
        <v>12</v>
      </c>
      <c r="D50" s="462">
        <v>90</v>
      </c>
      <c r="E50" s="463">
        <v>7.41</v>
      </c>
    </row>
    <row r="51" spans="1:5" ht="12.75" customHeight="1" x14ac:dyDescent="0.2">
      <c r="A51" s="464" t="s">
        <v>416</v>
      </c>
      <c r="B51" s="451">
        <v>250000</v>
      </c>
      <c r="C51" s="467" t="s">
        <v>12</v>
      </c>
      <c r="D51" s="462">
        <v>97</v>
      </c>
      <c r="E51" s="463"/>
    </row>
    <row r="52" spans="1:5" ht="15.6" customHeight="1" x14ac:dyDescent="0.2">
      <c r="A52" s="464" t="s">
        <v>377</v>
      </c>
      <c r="B52" s="451">
        <v>75000</v>
      </c>
      <c r="C52" s="467" t="s">
        <v>12</v>
      </c>
      <c r="D52" s="462">
        <v>101</v>
      </c>
      <c r="E52" s="463" t="s">
        <v>386</v>
      </c>
    </row>
    <row r="53" spans="1:5" ht="15" customHeight="1" x14ac:dyDescent="0.2">
      <c r="A53" s="464" t="s">
        <v>358</v>
      </c>
      <c r="B53" s="451">
        <v>-836594</v>
      </c>
      <c r="C53" s="467" t="s">
        <v>9</v>
      </c>
      <c r="D53" s="462">
        <v>61</v>
      </c>
      <c r="E53" s="463"/>
    </row>
    <row r="54" spans="1:5" ht="15.6" customHeight="1" x14ac:dyDescent="0.2">
      <c r="A54" s="464" t="s">
        <v>358</v>
      </c>
      <c r="B54" s="451">
        <v>-775097</v>
      </c>
      <c r="C54" s="467" t="s">
        <v>9</v>
      </c>
      <c r="D54" s="462">
        <v>102</v>
      </c>
      <c r="E54" s="463"/>
    </row>
    <row r="55" spans="1:5" ht="15" customHeight="1" x14ac:dyDescent="0.2">
      <c r="A55" s="464" t="s">
        <v>359</v>
      </c>
      <c r="B55" s="451">
        <v>-138000</v>
      </c>
      <c r="C55" s="467" t="s">
        <v>9</v>
      </c>
      <c r="D55" s="462">
        <v>62</v>
      </c>
      <c r="E55" s="463" t="s">
        <v>425</v>
      </c>
    </row>
    <row r="56" spans="1:5" ht="16.5" customHeight="1" x14ac:dyDescent="0.2">
      <c r="A56" s="464" t="s">
        <v>362</v>
      </c>
      <c r="B56" s="451">
        <v>-61497</v>
      </c>
      <c r="C56" s="467" t="s">
        <v>9</v>
      </c>
      <c r="D56" s="462">
        <v>103</v>
      </c>
      <c r="E56" s="463"/>
    </row>
    <row r="57" spans="1:5" ht="12.75" customHeight="1" x14ac:dyDescent="0.2">
      <c r="A57" s="464" t="s">
        <v>387</v>
      </c>
      <c r="B57" s="451">
        <v>-154052</v>
      </c>
      <c r="C57" s="467" t="s">
        <v>9</v>
      </c>
      <c r="D57" s="462">
        <v>88</v>
      </c>
      <c r="E57" s="463"/>
    </row>
    <row r="58" spans="1:5" ht="18" customHeight="1" x14ac:dyDescent="0.2">
      <c r="A58" s="465" t="s">
        <v>371</v>
      </c>
      <c r="B58" s="454">
        <v>-1128176</v>
      </c>
      <c r="C58" s="604" t="s">
        <v>9</v>
      </c>
      <c r="D58" s="562">
        <v>105</v>
      </c>
      <c r="E58" s="555"/>
    </row>
    <row r="59" spans="1:5" ht="14.1" customHeight="1" x14ac:dyDescent="0.2">
      <c r="A59" s="596" t="s">
        <v>361</v>
      </c>
      <c r="B59" s="477">
        <v>-980000</v>
      </c>
      <c r="C59" s="605" t="s">
        <v>9</v>
      </c>
      <c r="D59" s="479">
        <v>89</v>
      </c>
      <c r="E59" s="480"/>
    </row>
    <row r="60" spans="1:5" ht="15.6" customHeight="1" x14ac:dyDescent="0.2">
      <c r="A60" s="597"/>
      <c r="B60" s="475">
        <v>880000</v>
      </c>
      <c r="C60" s="606" t="s">
        <v>12</v>
      </c>
      <c r="D60" s="470">
        <v>89</v>
      </c>
      <c r="E60" s="471"/>
    </row>
    <row r="61" spans="1:5" ht="15.6" customHeight="1" x14ac:dyDescent="0.2">
      <c r="A61" s="464" t="s">
        <v>347</v>
      </c>
      <c r="B61" s="457">
        <v>82100</v>
      </c>
      <c r="C61" s="461" t="s">
        <v>9</v>
      </c>
      <c r="D61" s="522">
        <v>100</v>
      </c>
      <c r="E61" s="523">
        <v>7.42</v>
      </c>
    </row>
    <row r="62" spans="1:5" ht="15.6" customHeight="1" x14ac:dyDescent="0.2">
      <c r="A62" s="464" t="s">
        <v>140</v>
      </c>
      <c r="B62" s="451">
        <v>4166000</v>
      </c>
      <c r="C62" s="467" t="s">
        <v>12</v>
      </c>
      <c r="D62" s="462">
        <v>104</v>
      </c>
      <c r="E62" s="463">
        <v>7.43</v>
      </c>
    </row>
    <row r="63" spans="1:5" ht="18" customHeight="1" x14ac:dyDescent="0.2">
      <c r="A63" s="464" t="s">
        <v>369</v>
      </c>
      <c r="B63" s="451">
        <v>150000</v>
      </c>
      <c r="C63" s="467" t="s">
        <v>12</v>
      </c>
      <c r="D63" s="462">
        <v>98</v>
      </c>
      <c r="E63" s="463"/>
    </row>
    <row r="64" spans="1:5" ht="17.100000000000001" customHeight="1" thickBot="1" x14ac:dyDescent="0.3">
      <c r="A64" s="531" t="s">
        <v>3</v>
      </c>
      <c r="B64" s="528">
        <f>SUM(B38:B63)</f>
        <v>39563902</v>
      </c>
      <c r="C64" s="532"/>
      <c r="D64" s="499"/>
      <c r="E64" s="529"/>
    </row>
    <row r="65" spans="1:5" ht="32.1" customHeight="1" thickBot="1" x14ac:dyDescent="0.3">
      <c r="A65" s="571" t="s">
        <v>417</v>
      </c>
      <c r="B65" s="524"/>
      <c r="C65" s="530"/>
      <c r="D65" s="526"/>
      <c r="E65" s="515"/>
    </row>
    <row r="66" spans="1:5" ht="15.75" thickTop="1" x14ac:dyDescent="0.2">
      <c r="A66" s="464" t="s">
        <v>363</v>
      </c>
      <c r="B66" s="472">
        <v>-2225000</v>
      </c>
      <c r="C66" s="473" t="s">
        <v>9</v>
      </c>
      <c r="D66" s="522">
        <v>107</v>
      </c>
      <c r="E66" s="523"/>
    </row>
    <row r="67" spans="1:5" ht="15" x14ac:dyDescent="0.2">
      <c r="A67" s="464" t="s">
        <v>178</v>
      </c>
      <c r="B67" s="451">
        <v>-350000</v>
      </c>
      <c r="C67" s="452" t="s">
        <v>9</v>
      </c>
      <c r="D67" s="462">
        <v>108</v>
      </c>
      <c r="E67" s="463"/>
    </row>
    <row r="68" spans="1:5" ht="15" x14ac:dyDescent="0.2">
      <c r="A68" s="464" t="s">
        <v>370</v>
      </c>
      <c r="B68" s="451">
        <v>2000000</v>
      </c>
      <c r="C68" s="452" t="s">
        <v>12</v>
      </c>
      <c r="D68" s="462">
        <v>111</v>
      </c>
      <c r="E68" s="463"/>
    </row>
    <row r="69" spans="1:5" ht="15" x14ac:dyDescent="0.2">
      <c r="A69" s="464" t="s">
        <v>384</v>
      </c>
      <c r="B69" s="451">
        <v>500000</v>
      </c>
      <c r="C69" s="452" t="s">
        <v>12</v>
      </c>
      <c r="D69" s="462">
        <v>112</v>
      </c>
      <c r="E69" s="463"/>
    </row>
    <row r="70" spans="1:5" ht="15" x14ac:dyDescent="0.2">
      <c r="A70" s="464" t="s">
        <v>287</v>
      </c>
      <c r="B70" s="451">
        <v>450000</v>
      </c>
      <c r="C70" s="452" t="s">
        <v>12</v>
      </c>
      <c r="D70" s="462">
        <v>113</v>
      </c>
      <c r="E70" s="463"/>
    </row>
    <row r="71" spans="1:5" ht="15" x14ac:dyDescent="0.2">
      <c r="A71" s="464" t="s">
        <v>305</v>
      </c>
      <c r="B71" s="451">
        <v>250000</v>
      </c>
      <c r="C71" s="452" t="s">
        <v>12</v>
      </c>
      <c r="D71" s="462">
        <v>114</v>
      </c>
      <c r="E71" s="463">
        <v>7.47</v>
      </c>
    </row>
    <row r="72" spans="1:5" ht="15" x14ac:dyDescent="0.2">
      <c r="A72" s="464" t="s">
        <v>304</v>
      </c>
      <c r="B72" s="451">
        <v>4500000</v>
      </c>
      <c r="C72" s="452" t="s">
        <v>9</v>
      </c>
      <c r="D72" s="462">
        <v>109</v>
      </c>
      <c r="E72" s="463">
        <v>7.22</v>
      </c>
    </row>
    <row r="73" spans="1:5" ht="15" x14ac:dyDescent="0.2">
      <c r="A73" s="464" t="s">
        <v>378</v>
      </c>
      <c r="B73" s="451">
        <v>3000000</v>
      </c>
      <c r="C73" s="469" t="s">
        <v>12</v>
      </c>
      <c r="D73" s="462">
        <v>110</v>
      </c>
      <c r="E73" s="463"/>
    </row>
    <row r="74" spans="1:5" ht="15.6" customHeight="1" x14ac:dyDescent="0.2">
      <c r="A74" s="474" t="s">
        <v>365</v>
      </c>
      <c r="B74" s="567"/>
      <c r="C74" s="568"/>
      <c r="D74" s="564"/>
      <c r="E74" s="555"/>
    </row>
    <row r="75" spans="1:5" ht="16.5" thickBot="1" x14ac:dyDescent="0.3">
      <c r="A75" s="533" t="s">
        <v>4</v>
      </c>
      <c r="B75" s="534">
        <f>SUM(B66:B74)</f>
        <v>8125000</v>
      </c>
      <c r="C75" s="563"/>
      <c r="D75" s="506"/>
      <c r="E75" s="529"/>
    </row>
    <row r="76" spans="1:5" ht="17.45" customHeight="1" x14ac:dyDescent="0.25">
      <c r="A76" s="589" t="s">
        <v>17</v>
      </c>
      <c r="B76" s="590"/>
      <c r="C76" s="495"/>
      <c r="D76" s="496"/>
      <c r="E76" s="591"/>
    </row>
    <row r="77" spans="1:5" ht="16.5" customHeight="1" x14ac:dyDescent="0.2">
      <c r="A77" s="539" t="s">
        <v>233</v>
      </c>
      <c r="B77" s="477">
        <v>514733062</v>
      </c>
      <c r="C77" s="478" t="s">
        <v>9</v>
      </c>
      <c r="D77" s="479">
        <v>37</v>
      </c>
      <c r="E77" s="480" t="s">
        <v>420</v>
      </c>
    </row>
    <row r="78" spans="1:5" ht="16.5" customHeight="1" x14ac:dyDescent="0.2">
      <c r="A78" s="540"/>
      <c r="B78" s="592">
        <v>83375837</v>
      </c>
      <c r="C78" s="593" t="s">
        <v>12</v>
      </c>
      <c r="D78" s="470">
        <v>37</v>
      </c>
      <c r="E78" s="471" t="s">
        <v>419</v>
      </c>
    </row>
    <row r="79" spans="1:5" ht="14.45" customHeight="1" x14ac:dyDescent="0.2">
      <c r="A79" s="539" t="s">
        <v>350</v>
      </c>
      <c r="B79" s="477">
        <v>11457978</v>
      </c>
      <c r="C79" s="478" t="s">
        <v>9</v>
      </c>
      <c r="D79" s="479">
        <v>38</v>
      </c>
      <c r="E79" s="480" t="s">
        <v>422</v>
      </c>
    </row>
    <row r="80" spans="1:5" ht="15.6" customHeight="1" x14ac:dyDescent="0.2">
      <c r="A80" s="540"/>
      <c r="B80" s="592">
        <v>2215952</v>
      </c>
      <c r="C80" s="593" t="s">
        <v>12</v>
      </c>
      <c r="D80" s="470">
        <v>38</v>
      </c>
      <c r="E80" s="471" t="s">
        <v>419</v>
      </c>
    </row>
    <row r="81" spans="1:5" ht="12.75" customHeight="1" x14ac:dyDescent="0.2">
      <c r="A81" s="539" t="s">
        <v>349</v>
      </c>
      <c r="B81" s="477">
        <v>9931831</v>
      </c>
      <c r="C81" s="478" t="s">
        <v>9</v>
      </c>
      <c r="D81" s="479">
        <v>39</v>
      </c>
      <c r="E81" s="480" t="s">
        <v>418</v>
      </c>
    </row>
    <row r="82" spans="1:5" ht="12.75" customHeight="1" x14ac:dyDescent="0.2">
      <c r="A82" s="540"/>
      <c r="B82" s="592">
        <v>2952840</v>
      </c>
      <c r="C82" s="593" t="s">
        <v>12</v>
      </c>
      <c r="D82" s="470">
        <v>39</v>
      </c>
      <c r="E82" s="471" t="s">
        <v>418</v>
      </c>
    </row>
    <row r="83" spans="1:5" ht="17.100000000000001" customHeight="1" x14ac:dyDescent="0.2">
      <c r="A83" s="481" t="s">
        <v>374</v>
      </c>
      <c r="B83" s="472">
        <v>-1055995</v>
      </c>
      <c r="C83" s="473" t="s">
        <v>9</v>
      </c>
      <c r="D83" s="594">
        <v>59</v>
      </c>
      <c r="E83" s="595"/>
    </row>
    <row r="84" spans="1:5" ht="15" x14ac:dyDescent="0.2">
      <c r="A84" s="539" t="s">
        <v>288</v>
      </c>
      <c r="B84" s="477">
        <v>4574085</v>
      </c>
      <c r="C84" s="478" t="s">
        <v>9</v>
      </c>
      <c r="D84" s="479">
        <v>40</v>
      </c>
      <c r="E84" s="480" t="s">
        <v>421</v>
      </c>
    </row>
    <row r="85" spans="1:5" ht="15" x14ac:dyDescent="0.2">
      <c r="A85" s="540"/>
      <c r="B85" s="592">
        <v>2006682</v>
      </c>
      <c r="C85" s="593" t="s">
        <v>12</v>
      </c>
      <c r="D85" s="470">
        <v>40</v>
      </c>
      <c r="E85" s="471"/>
    </row>
    <row r="86" spans="1:5" ht="15" x14ac:dyDescent="0.2">
      <c r="A86" s="539" t="s">
        <v>351</v>
      </c>
      <c r="B86" s="477">
        <v>57379745</v>
      </c>
      <c r="C86" s="478" t="s">
        <v>9</v>
      </c>
      <c r="D86" s="479">
        <v>41</v>
      </c>
      <c r="E86" s="480" t="s">
        <v>423</v>
      </c>
    </row>
    <row r="87" spans="1:5" ht="15" x14ac:dyDescent="0.2">
      <c r="A87" s="540"/>
      <c r="B87" s="592">
        <v>92886978</v>
      </c>
      <c r="C87" s="593" t="s">
        <v>12</v>
      </c>
      <c r="D87" s="470">
        <v>41</v>
      </c>
      <c r="E87" s="471"/>
    </row>
    <row r="88" spans="1:5" ht="18" customHeight="1" x14ac:dyDescent="0.2">
      <c r="A88" s="599" t="s">
        <v>424</v>
      </c>
      <c r="B88" s="600">
        <v>17020811</v>
      </c>
      <c r="C88" s="601"/>
      <c r="D88" s="599">
        <v>43</v>
      </c>
      <c r="E88" s="602" t="s">
        <v>444</v>
      </c>
    </row>
    <row r="89" spans="1:5" ht="15" customHeight="1" x14ac:dyDescent="0.2">
      <c r="A89" s="599" t="s">
        <v>21</v>
      </c>
      <c r="B89" s="603">
        <v>53410801</v>
      </c>
      <c r="C89" s="601" t="s">
        <v>9</v>
      </c>
      <c r="D89" s="599">
        <v>45</v>
      </c>
      <c r="E89" s="602"/>
    </row>
    <row r="90" spans="1:5" ht="17.100000000000001" customHeight="1" x14ac:dyDescent="0.2">
      <c r="A90" s="599" t="s">
        <v>343</v>
      </c>
      <c r="B90" s="603">
        <v>55366495</v>
      </c>
      <c r="C90" s="601" t="s">
        <v>12</v>
      </c>
      <c r="D90" s="599">
        <v>45</v>
      </c>
      <c r="E90" s="602"/>
    </row>
    <row r="91" spans="1:5" ht="15" customHeight="1" x14ac:dyDescent="0.2">
      <c r="A91" s="599" t="s">
        <v>24</v>
      </c>
      <c r="B91" s="600">
        <v>67436739</v>
      </c>
      <c r="C91" s="601" t="s">
        <v>9</v>
      </c>
      <c r="D91" s="599">
        <v>47</v>
      </c>
      <c r="E91" s="602"/>
    </row>
    <row r="92" spans="1:5" ht="15.6" customHeight="1" x14ac:dyDescent="0.2">
      <c r="A92" s="596" t="s">
        <v>36</v>
      </c>
      <c r="B92" s="477">
        <v>1792498</v>
      </c>
      <c r="C92" s="478" t="s">
        <v>9</v>
      </c>
      <c r="D92" s="479">
        <v>40</v>
      </c>
      <c r="E92" s="480"/>
    </row>
    <row r="93" spans="1:5" ht="14.1" customHeight="1" x14ac:dyDescent="0.2">
      <c r="A93" s="597"/>
      <c r="B93" s="475">
        <v>513892</v>
      </c>
      <c r="C93" s="469" t="s">
        <v>12</v>
      </c>
      <c r="D93" s="470">
        <v>42</v>
      </c>
      <c r="E93" s="471"/>
    </row>
    <row r="94" spans="1:5" ht="15.6" customHeight="1" x14ac:dyDescent="0.2">
      <c r="A94" s="598" t="s">
        <v>352</v>
      </c>
      <c r="B94" s="542">
        <v>255580</v>
      </c>
      <c r="C94" s="543" t="s">
        <v>9</v>
      </c>
      <c r="D94" s="479">
        <v>46</v>
      </c>
      <c r="E94" s="480"/>
    </row>
    <row r="95" spans="1:5" ht="15" customHeight="1" x14ac:dyDescent="0.2">
      <c r="A95" s="597"/>
      <c r="B95" s="475">
        <v>264708</v>
      </c>
      <c r="C95" s="469" t="s">
        <v>12</v>
      </c>
      <c r="D95" s="470">
        <v>46</v>
      </c>
      <c r="E95" s="471"/>
    </row>
    <row r="96" spans="1:5" ht="15" customHeight="1" x14ac:dyDescent="0.2">
      <c r="A96" s="468" t="s">
        <v>353</v>
      </c>
      <c r="B96" s="472">
        <v>174808</v>
      </c>
      <c r="C96" s="473" t="s">
        <v>9</v>
      </c>
      <c r="D96" s="522">
        <v>48</v>
      </c>
      <c r="E96" s="523"/>
    </row>
    <row r="97" spans="1:7" ht="14.45" customHeight="1" x14ac:dyDescent="0.25">
      <c r="A97" s="482" t="s">
        <v>18</v>
      </c>
      <c r="B97" s="486">
        <f>SUM(B77:B96)</f>
        <v>976695327</v>
      </c>
      <c r="C97" s="557"/>
      <c r="D97" s="554"/>
      <c r="E97" s="556"/>
    </row>
    <row r="98" spans="1:7" ht="15.75" x14ac:dyDescent="0.25">
      <c r="A98" s="476" t="s">
        <v>5</v>
      </c>
      <c r="B98" s="552">
        <f>B75+B64+B36+B97</f>
        <v>1084642048</v>
      </c>
      <c r="C98" s="560"/>
      <c r="D98" s="558"/>
      <c r="E98" s="555"/>
    </row>
    <row r="99" spans="1:7" ht="16.5" thickBot="1" x14ac:dyDescent="0.3">
      <c r="A99" s="533" t="s">
        <v>6</v>
      </c>
      <c r="B99" s="553">
        <f>B98+B3</f>
        <v>15644285634</v>
      </c>
      <c r="C99" s="561"/>
      <c r="D99" s="559"/>
      <c r="E99" s="546"/>
      <c r="F99" s="445"/>
      <c r="G99" s="444"/>
    </row>
    <row r="100" spans="1:7" ht="15" customHeight="1" thickBot="1" x14ac:dyDescent="0.3">
      <c r="A100" s="572" t="s">
        <v>286</v>
      </c>
      <c r="B100" s="535"/>
      <c r="C100" s="509"/>
      <c r="D100" s="536"/>
      <c r="E100" s="537"/>
    </row>
    <row r="101" spans="1:7" ht="15.75" thickTop="1" x14ac:dyDescent="0.2">
      <c r="A101" s="464" t="s">
        <v>432</v>
      </c>
      <c r="B101" s="457">
        <v>2500000</v>
      </c>
      <c r="C101" s="458" t="s">
        <v>9</v>
      </c>
      <c r="D101" s="522">
        <v>57</v>
      </c>
      <c r="E101" s="523"/>
    </row>
    <row r="102" spans="1:7" ht="15" x14ac:dyDescent="0.2">
      <c r="A102" s="483" t="s">
        <v>432</v>
      </c>
      <c r="B102" s="451">
        <v>3000000</v>
      </c>
      <c r="C102" s="452" t="s">
        <v>12</v>
      </c>
      <c r="D102" s="462">
        <v>57</v>
      </c>
      <c r="E102" s="463"/>
    </row>
    <row r="103" spans="1:7" ht="15" x14ac:dyDescent="0.2">
      <c r="A103" s="483" t="s">
        <v>435</v>
      </c>
      <c r="B103" s="451">
        <v>10000000</v>
      </c>
      <c r="C103" s="452" t="s">
        <v>9</v>
      </c>
      <c r="D103" s="462">
        <v>63</v>
      </c>
      <c r="E103" s="463"/>
    </row>
    <row r="104" spans="1:7" ht="15" x14ac:dyDescent="0.2">
      <c r="A104" s="483" t="s">
        <v>66</v>
      </c>
      <c r="B104" s="451">
        <v>7391343</v>
      </c>
      <c r="C104" s="452" t="s">
        <v>9</v>
      </c>
      <c r="D104" s="462">
        <v>56</v>
      </c>
      <c r="E104" s="463"/>
    </row>
    <row r="105" spans="1:7" ht="15" x14ac:dyDescent="0.2">
      <c r="A105" s="483" t="s">
        <v>433</v>
      </c>
      <c r="B105" s="451">
        <v>71278189</v>
      </c>
      <c r="C105" s="452" t="s">
        <v>9</v>
      </c>
      <c r="D105" s="462">
        <v>54</v>
      </c>
      <c r="E105" s="463"/>
    </row>
    <row r="106" spans="1:7" ht="15" x14ac:dyDescent="0.2">
      <c r="A106" s="483" t="s">
        <v>433</v>
      </c>
      <c r="B106" s="451">
        <v>56567388</v>
      </c>
      <c r="C106" s="452" t="s">
        <v>12</v>
      </c>
      <c r="D106" s="462">
        <v>54</v>
      </c>
      <c r="E106" s="463"/>
    </row>
    <row r="107" spans="1:7" ht="15" x14ac:dyDescent="0.2">
      <c r="A107" s="483" t="s">
        <v>234</v>
      </c>
      <c r="B107" s="451">
        <v>15464592</v>
      </c>
      <c r="C107" s="452" t="s">
        <v>9</v>
      </c>
      <c r="D107" s="462">
        <v>55</v>
      </c>
      <c r="E107" s="463"/>
    </row>
    <row r="108" spans="1:7" ht="15" x14ac:dyDescent="0.2">
      <c r="A108" s="483" t="s">
        <v>234</v>
      </c>
      <c r="B108" s="451">
        <v>15000000</v>
      </c>
      <c r="C108" s="452" t="s">
        <v>12</v>
      </c>
      <c r="D108" s="462">
        <v>55</v>
      </c>
      <c r="E108" s="463"/>
    </row>
    <row r="109" spans="1:7" ht="15" x14ac:dyDescent="0.2">
      <c r="A109" s="483" t="s">
        <v>434</v>
      </c>
      <c r="B109" s="451">
        <v>1000000</v>
      </c>
      <c r="C109" s="452" t="s">
        <v>9</v>
      </c>
      <c r="D109" s="462">
        <v>80</v>
      </c>
      <c r="E109" s="463"/>
    </row>
    <row r="110" spans="1:7" ht="15" x14ac:dyDescent="0.2">
      <c r="A110" s="483" t="s">
        <v>364</v>
      </c>
      <c r="B110" s="451"/>
      <c r="C110" s="452"/>
      <c r="D110" s="462"/>
      <c r="E110" s="463"/>
    </row>
    <row r="111" spans="1:7" ht="15" x14ac:dyDescent="0.2">
      <c r="A111" s="484" t="s">
        <v>368</v>
      </c>
      <c r="B111" s="454"/>
      <c r="C111" s="455"/>
      <c r="D111" s="462"/>
      <c r="E111" s="463"/>
    </row>
    <row r="112" spans="1:7" ht="15" x14ac:dyDescent="0.2">
      <c r="A112" s="484" t="s">
        <v>364</v>
      </c>
      <c r="B112" s="454">
        <v>349937195</v>
      </c>
      <c r="C112" s="455" t="s">
        <v>12</v>
      </c>
      <c r="D112" s="462">
        <v>106</v>
      </c>
      <c r="E112" s="463"/>
    </row>
    <row r="113" spans="1:5" ht="15" x14ac:dyDescent="0.2">
      <c r="A113" s="484" t="s">
        <v>372</v>
      </c>
      <c r="B113" s="454"/>
      <c r="C113" s="455"/>
      <c r="D113" s="462"/>
      <c r="E113" s="463"/>
    </row>
    <row r="114" spans="1:5" ht="15" x14ac:dyDescent="0.2">
      <c r="A114" s="484" t="s">
        <v>357</v>
      </c>
      <c r="B114" s="454">
        <v>-775097</v>
      </c>
      <c r="C114" s="455" t="s">
        <v>9</v>
      </c>
      <c r="D114" s="449">
        <v>102</v>
      </c>
      <c r="E114" s="463"/>
    </row>
    <row r="115" spans="1:5" ht="15" x14ac:dyDescent="0.2">
      <c r="A115" s="484" t="s">
        <v>357</v>
      </c>
      <c r="B115" s="454">
        <v>-61497</v>
      </c>
      <c r="C115" s="455" t="s">
        <v>9</v>
      </c>
      <c r="D115" s="449">
        <v>103</v>
      </c>
      <c r="E115" s="463"/>
    </row>
    <row r="116" spans="1:5" ht="15" x14ac:dyDescent="0.2">
      <c r="A116" s="484" t="s">
        <v>373</v>
      </c>
      <c r="B116" s="454" t="s">
        <v>445</v>
      </c>
      <c r="C116" s="455"/>
      <c r="D116" s="462"/>
      <c r="E116" s="463"/>
    </row>
    <row r="117" spans="1:5" ht="15.75" x14ac:dyDescent="0.25">
      <c r="A117" s="485" t="s">
        <v>57</v>
      </c>
      <c r="B117" s="486">
        <f>SUM(B101:B116)</f>
        <v>531302113</v>
      </c>
      <c r="C117" s="566"/>
      <c r="D117" s="565"/>
      <c r="E117" s="521"/>
    </row>
    <row r="118" spans="1:5" ht="15.75" x14ac:dyDescent="0.25">
      <c r="A118" s="487" t="s">
        <v>15</v>
      </c>
      <c r="B118" s="488">
        <v>0.26100000000000001</v>
      </c>
      <c r="C118" s="560"/>
      <c r="D118" s="449"/>
      <c r="E118" s="545"/>
    </row>
    <row r="119" spans="1:5" ht="15.75" x14ac:dyDescent="0.25">
      <c r="A119" s="489" t="s">
        <v>7</v>
      </c>
      <c r="B119" s="490">
        <v>8925</v>
      </c>
      <c r="C119" s="448"/>
      <c r="D119" s="449"/>
      <c r="E119" s="545"/>
    </row>
    <row r="120" spans="1:5" ht="15" hidden="1" x14ac:dyDescent="0.2">
      <c r="A120" s="449"/>
      <c r="B120" s="448"/>
      <c r="C120" s="448"/>
      <c r="D120" s="449"/>
      <c r="E120" s="545"/>
    </row>
    <row r="121" spans="1:5" ht="15.75" hidden="1" x14ac:dyDescent="0.25">
      <c r="A121" s="491" t="s">
        <v>60</v>
      </c>
      <c r="B121" s="492"/>
      <c r="C121" s="493"/>
      <c r="D121" s="449"/>
      <c r="E121" s="545"/>
    </row>
    <row r="122" spans="1:5" ht="7.5" hidden="1" customHeight="1" x14ac:dyDescent="0.2">
      <c r="A122" s="449"/>
      <c r="B122" s="448"/>
      <c r="C122" s="448"/>
      <c r="D122" s="449"/>
      <c r="E122" s="545"/>
    </row>
    <row r="123" spans="1:5" ht="15.95" customHeight="1" thickBot="1" x14ac:dyDescent="0.3">
      <c r="A123" s="548" t="s">
        <v>367</v>
      </c>
      <c r="B123" s="549">
        <v>-13.5</v>
      </c>
      <c r="C123" s="498"/>
      <c r="D123" s="499"/>
      <c r="E123" s="546"/>
    </row>
    <row r="124" spans="1:5" ht="18.95" customHeight="1" thickBot="1" x14ac:dyDescent="0.3">
      <c r="A124" s="572" t="s">
        <v>89</v>
      </c>
      <c r="B124" s="530"/>
      <c r="C124" s="530"/>
      <c r="D124" s="526"/>
      <c r="E124" s="547"/>
    </row>
    <row r="125" spans="1:5" ht="30.75" thickTop="1" x14ac:dyDescent="0.2">
      <c r="A125" s="573" t="s">
        <v>430</v>
      </c>
      <c r="B125" s="448"/>
      <c r="C125" s="448"/>
      <c r="D125" s="449"/>
      <c r="E125" s="450"/>
    </row>
    <row r="126" spans="1:5" ht="15" x14ac:dyDescent="0.2">
      <c r="A126" s="483" t="s">
        <v>426</v>
      </c>
      <c r="B126" s="477">
        <v>4395165</v>
      </c>
      <c r="C126" s="478" t="s">
        <v>12</v>
      </c>
      <c r="D126" s="479">
        <v>115</v>
      </c>
      <c r="E126" s="480" t="s">
        <v>439</v>
      </c>
    </row>
    <row r="127" spans="1:5" ht="15" x14ac:dyDescent="0.2">
      <c r="A127" s="483" t="s">
        <v>427</v>
      </c>
      <c r="B127" s="451">
        <v>4170000</v>
      </c>
      <c r="C127" s="452" t="s">
        <v>12</v>
      </c>
      <c r="D127" s="462">
        <v>116</v>
      </c>
      <c r="E127" s="463" t="s">
        <v>441</v>
      </c>
    </row>
    <row r="128" spans="1:5" ht="15" x14ac:dyDescent="0.2">
      <c r="A128" s="483" t="s">
        <v>428</v>
      </c>
      <c r="B128" s="451">
        <v>3644290</v>
      </c>
      <c r="C128" s="452" t="s">
        <v>12</v>
      </c>
      <c r="D128" s="462">
        <v>117</v>
      </c>
      <c r="E128" s="463" t="s">
        <v>442</v>
      </c>
    </row>
    <row r="129" spans="1:5" ht="15" x14ac:dyDescent="0.2">
      <c r="A129" s="483" t="s">
        <v>429</v>
      </c>
      <c r="B129" s="451">
        <v>943307</v>
      </c>
      <c r="C129" s="452" t="s">
        <v>12</v>
      </c>
      <c r="D129" s="462">
        <v>118</v>
      </c>
      <c r="E129" s="463" t="s">
        <v>443</v>
      </c>
    </row>
    <row r="130" spans="1:5" ht="15" x14ac:dyDescent="0.2">
      <c r="A130" s="494" t="s">
        <v>431</v>
      </c>
      <c r="B130" s="475">
        <v>8000000</v>
      </c>
      <c r="C130" s="469" t="s">
        <v>12</v>
      </c>
      <c r="D130" s="470">
        <v>119</v>
      </c>
      <c r="E130" s="471" t="s">
        <v>440</v>
      </c>
    </row>
    <row r="131" spans="1:5" ht="15" x14ac:dyDescent="0.2">
      <c r="A131" s="539" t="s">
        <v>436</v>
      </c>
      <c r="B131" s="477">
        <v>-59409859</v>
      </c>
      <c r="C131" s="478" t="s">
        <v>9</v>
      </c>
      <c r="D131" s="479">
        <v>124</v>
      </c>
      <c r="E131" s="480" t="s">
        <v>469</v>
      </c>
    </row>
    <row r="132" spans="1:5" ht="15" x14ac:dyDescent="0.2">
      <c r="A132" s="540"/>
      <c r="B132" s="475">
        <v>-836594</v>
      </c>
      <c r="C132" s="469" t="s">
        <v>9</v>
      </c>
      <c r="D132" s="470">
        <v>125</v>
      </c>
      <c r="E132" s="480" t="s">
        <v>469</v>
      </c>
    </row>
    <row r="133" spans="1:5" ht="15" x14ac:dyDescent="0.2">
      <c r="A133" s="541" t="s">
        <v>437</v>
      </c>
      <c r="B133" s="542">
        <v>25000</v>
      </c>
      <c r="C133" s="543" t="s">
        <v>12</v>
      </c>
      <c r="D133" s="470"/>
      <c r="E133" s="544" t="s">
        <v>438</v>
      </c>
    </row>
    <row r="134" spans="1:5" ht="18" thickBot="1" x14ac:dyDescent="0.35">
      <c r="A134" s="684" t="s">
        <v>462</v>
      </c>
    </row>
    <row r="135" spans="1:5" ht="13.5" thickTop="1" x14ac:dyDescent="0.2">
      <c r="A135" s="317"/>
    </row>
    <row r="136" spans="1:5" x14ac:dyDescent="0.2">
      <c r="A136" s="317"/>
    </row>
  </sheetData>
  <pageMargins left="0.7" right="0.7" top="0.75" bottom="0.75" header="0.3" footer="0.3"/>
  <pageSetup scale="90" orientation="portrait" r:id="rId1"/>
  <headerFooter>
    <oddFooter>&amp;L&amp;"Arial,Italic"&amp;9Financial and Business Services
NC Department of Public Instruction&amp;R&amp;D</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9D61-0ED2-4737-A5A3-2F04719F73A4}">
  <dimension ref="A1:AD40"/>
  <sheetViews>
    <sheetView zoomScaleNormal="100" workbookViewId="0">
      <selection activeCell="B19" sqref="B19"/>
    </sheetView>
  </sheetViews>
  <sheetFormatPr defaultRowHeight="12.75" x14ac:dyDescent="0.2"/>
  <cols>
    <col min="1" max="1" width="12.85546875" customWidth="1"/>
    <col min="2" max="2" width="14.42578125" customWidth="1"/>
    <col min="3" max="3" width="13.140625" customWidth="1"/>
    <col min="4" max="4" width="15" style="143" customWidth="1"/>
    <col min="5" max="5" width="9.85546875" style="14" customWidth="1"/>
    <col min="6" max="6" width="11.28515625" style="14" customWidth="1"/>
    <col min="7" max="7" width="10.85546875" style="14" customWidth="1"/>
    <col min="8" max="8" width="6.140625" style="14" customWidth="1"/>
    <col min="9" max="9" width="10" style="14" customWidth="1"/>
    <col min="10" max="11" width="10" customWidth="1"/>
    <col min="12" max="12" width="9.42578125" bestFit="1" customWidth="1"/>
    <col min="13" max="13" width="1.7109375" customWidth="1"/>
    <col min="14" max="14" width="10" style="14" customWidth="1"/>
    <col min="15" max="16" width="10" customWidth="1"/>
    <col min="17" max="17" width="9.5703125" customWidth="1"/>
    <col min="18" max="18" width="3.7109375" customWidth="1"/>
    <col min="19" max="19" width="10" style="14" customWidth="1"/>
    <col min="20" max="21" width="10" customWidth="1"/>
    <col min="22" max="22" width="9.5703125" customWidth="1"/>
    <col min="23" max="23" width="3" customWidth="1"/>
    <col min="24" max="24" width="10" style="14" customWidth="1"/>
    <col min="25" max="26" width="10" customWidth="1"/>
    <col min="27" max="27" width="10.42578125" style="442" bestFit="1" customWidth="1"/>
    <col min="28" max="29" width="10" customWidth="1"/>
    <col min="30" max="30" width="7.42578125" style="442" bestFit="1" customWidth="1"/>
    <col min="252" max="252" width="9.85546875" customWidth="1"/>
    <col min="508" max="508" width="9.85546875" customWidth="1"/>
    <col min="764" max="764" width="9.85546875" customWidth="1"/>
    <col min="1020" max="1020" width="9.85546875" customWidth="1"/>
    <col min="1276" max="1276" width="9.85546875" customWidth="1"/>
    <col min="1532" max="1532" width="9.85546875" customWidth="1"/>
    <col min="1788" max="1788" width="9.85546875" customWidth="1"/>
    <col min="2044" max="2044" width="9.85546875" customWidth="1"/>
    <col min="2300" max="2300" width="9.85546875" customWidth="1"/>
    <col min="2556" max="2556" width="9.85546875" customWidth="1"/>
    <col min="2812" max="2812" width="9.85546875" customWidth="1"/>
    <col min="3068" max="3068" width="9.85546875" customWidth="1"/>
    <col min="3324" max="3324" width="9.85546875" customWidth="1"/>
    <col min="3580" max="3580" width="9.85546875" customWidth="1"/>
    <col min="3836" max="3836" width="9.85546875" customWidth="1"/>
    <col min="4092" max="4092" width="9.85546875" customWidth="1"/>
    <col min="4348" max="4348" width="9.85546875" customWidth="1"/>
    <col min="4604" max="4604" width="9.85546875" customWidth="1"/>
    <col min="4860" max="4860" width="9.85546875" customWidth="1"/>
    <col min="5116" max="5116" width="9.85546875" customWidth="1"/>
    <col min="5372" max="5372" width="9.85546875" customWidth="1"/>
    <col min="5628" max="5628" width="9.85546875" customWidth="1"/>
    <col min="5884" max="5884" width="9.85546875" customWidth="1"/>
    <col min="6140" max="6140" width="9.85546875" customWidth="1"/>
    <col min="6396" max="6396" width="9.85546875" customWidth="1"/>
    <col min="6652" max="6652" width="9.85546875" customWidth="1"/>
    <col min="6908" max="6908" width="9.85546875" customWidth="1"/>
    <col min="7164" max="7164" width="9.85546875" customWidth="1"/>
    <col min="7420" max="7420" width="9.85546875" customWidth="1"/>
    <col min="7676" max="7676" width="9.85546875" customWidth="1"/>
    <col min="7932" max="7932" width="9.85546875" customWidth="1"/>
    <col min="8188" max="8188" width="9.85546875" customWidth="1"/>
    <col min="8444" max="8444" width="9.85546875" customWidth="1"/>
    <col min="8700" max="8700" width="9.85546875" customWidth="1"/>
    <col min="8956" max="8956" width="9.85546875" customWidth="1"/>
    <col min="9212" max="9212" width="9.85546875" customWidth="1"/>
    <col min="9468" max="9468" width="9.85546875" customWidth="1"/>
    <col min="9724" max="9724" width="9.85546875" customWidth="1"/>
    <col min="9980" max="9980" width="9.85546875" customWidth="1"/>
    <col min="10236" max="10236" width="9.85546875" customWidth="1"/>
    <col min="10492" max="10492" width="9.85546875" customWidth="1"/>
    <col min="10748" max="10748" width="9.85546875" customWidth="1"/>
    <col min="11004" max="11004" width="9.85546875" customWidth="1"/>
    <col min="11260" max="11260" width="9.85546875" customWidth="1"/>
    <col min="11516" max="11516" width="9.85546875" customWidth="1"/>
    <col min="11772" max="11772" width="9.85546875" customWidth="1"/>
    <col min="12028" max="12028" width="9.85546875" customWidth="1"/>
    <col min="12284" max="12284" width="9.85546875" customWidth="1"/>
    <col min="12540" max="12540" width="9.85546875" customWidth="1"/>
    <col min="12796" max="12796" width="9.85546875" customWidth="1"/>
    <col min="13052" max="13052" width="9.85546875" customWidth="1"/>
    <col min="13308" max="13308" width="9.85546875" customWidth="1"/>
    <col min="13564" max="13564" width="9.85546875" customWidth="1"/>
    <col min="13820" max="13820" width="9.85546875" customWidth="1"/>
    <col min="14076" max="14076" width="9.85546875" customWidth="1"/>
    <col min="14332" max="14332" width="9.85546875" customWidth="1"/>
    <col min="14588" max="14588" width="9.85546875" customWidth="1"/>
    <col min="14844" max="14844" width="9.85546875" customWidth="1"/>
    <col min="15100" max="15100" width="9.85546875" customWidth="1"/>
    <col min="15356" max="15356" width="9.85546875" customWidth="1"/>
    <col min="15612" max="15612" width="9.85546875" customWidth="1"/>
    <col min="15868" max="15868" width="9.85546875" customWidth="1"/>
    <col min="16124" max="16124" width="9.85546875" customWidth="1"/>
    <col min="16378" max="16378" width="8.85546875" customWidth="1"/>
  </cols>
  <sheetData>
    <row r="1" spans="1:30" ht="36.950000000000003" customHeight="1" thickBot="1" x14ac:dyDescent="0.25">
      <c r="B1" s="624" t="s">
        <v>461</v>
      </c>
      <c r="C1" s="623"/>
      <c r="D1" s="447"/>
      <c r="E1" s="588"/>
      <c r="F1" s="588"/>
      <c r="G1" s="588"/>
      <c r="H1" s="588"/>
    </row>
    <row r="2" spans="1:30" ht="76.5" customHeight="1" thickTop="1" x14ac:dyDescent="0.3">
      <c r="A2" s="692" t="s">
        <v>470</v>
      </c>
      <c r="B2" s="693" t="s">
        <v>348</v>
      </c>
      <c r="C2" s="694" t="s">
        <v>238</v>
      </c>
      <c r="D2" s="694" t="s">
        <v>65</v>
      </c>
      <c r="E2" s="695" t="s">
        <v>32</v>
      </c>
      <c r="F2" s="694" t="s">
        <v>69</v>
      </c>
      <c r="G2" s="694" t="s">
        <v>379</v>
      </c>
      <c r="H2" s="696" t="s">
        <v>380</v>
      </c>
      <c r="I2"/>
      <c r="N2"/>
      <c r="S2"/>
      <c r="X2"/>
      <c r="AA2"/>
      <c r="AD2"/>
    </row>
    <row r="3" spans="1:30" ht="15.75" x14ac:dyDescent="0.25">
      <c r="A3" s="687">
        <v>0</v>
      </c>
      <c r="B3" s="689">
        <v>48000</v>
      </c>
      <c r="C3" s="574">
        <v>7000</v>
      </c>
      <c r="D3" s="574"/>
      <c r="E3" s="575"/>
      <c r="F3" s="574">
        <v>500</v>
      </c>
      <c r="G3" s="574"/>
      <c r="H3" s="576"/>
      <c r="I3"/>
      <c r="N3"/>
      <c r="S3"/>
      <c r="X3"/>
      <c r="AA3"/>
      <c r="AD3"/>
    </row>
    <row r="4" spans="1:30" ht="15.75" x14ac:dyDescent="0.25">
      <c r="A4" s="688">
        <v>1</v>
      </c>
      <c r="B4" s="690">
        <v>48250</v>
      </c>
      <c r="C4" s="577">
        <v>6500</v>
      </c>
      <c r="D4" s="577">
        <v>7250</v>
      </c>
      <c r="E4" s="578">
        <v>0.17682926829268292</v>
      </c>
      <c r="F4" s="577">
        <v>500</v>
      </c>
      <c r="G4" s="577">
        <v>7750</v>
      </c>
      <c r="H4" s="579">
        <v>0.18902439024390244</v>
      </c>
      <c r="I4"/>
      <c r="N4"/>
      <c r="S4"/>
      <c r="X4"/>
      <c r="AA4"/>
      <c r="AD4"/>
    </row>
    <row r="5" spans="1:30" ht="15.75" x14ac:dyDescent="0.25">
      <c r="A5" s="688">
        <v>2</v>
      </c>
      <c r="B5" s="690">
        <v>48500</v>
      </c>
      <c r="C5" s="577">
        <v>6000</v>
      </c>
      <c r="D5" s="577">
        <v>6750</v>
      </c>
      <c r="E5" s="578">
        <v>0.16167664670658682</v>
      </c>
      <c r="F5" s="577">
        <v>500</v>
      </c>
      <c r="G5" s="577">
        <v>7250</v>
      </c>
      <c r="H5" s="579">
        <v>0.17365269461077845</v>
      </c>
      <c r="I5"/>
      <c r="N5"/>
      <c r="S5"/>
      <c r="X5"/>
      <c r="AA5"/>
      <c r="AD5"/>
    </row>
    <row r="6" spans="1:30" ht="15.75" x14ac:dyDescent="0.25">
      <c r="A6" s="688">
        <v>3</v>
      </c>
      <c r="B6" s="690">
        <v>48750</v>
      </c>
      <c r="C6" s="577">
        <v>5500</v>
      </c>
      <c r="D6" s="577">
        <v>6250</v>
      </c>
      <c r="E6" s="578">
        <v>0.14705882352941177</v>
      </c>
      <c r="F6" s="577">
        <v>500</v>
      </c>
      <c r="G6" s="577">
        <v>6750</v>
      </c>
      <c r="H6" s="579">
        <v>0.1588235294117647</v>
      </c>
      <c r="I6"/>
      <c r="N6"/>
      <c r="S6"/>
      <c r="X6"/>
      <c r="AA6"/>
      <c r="AD6"/>
    </row>
    <row r="7" spans="1:30" ht="15.75" x14ac:dyDescent="0.25">
      <c r="A7" s="687">
        <v>4</v>
      </c>
      <c r="B7" s="690">
        <v>49000</v>
      </c>
      <c r="C7" s="577">
        <v>5000</v>
      </c>
      <c r="D7" s="577">
        <v>5750</v>
      </c>
      <c r="E7" s="578">
        <v>0.13294797687861271</v>
      </c>
      <c r="F7" s="577">
        <v>500</v>
      </c>
      <c r="G7" s="577">
        <v>6250</v>
      </c>
      <c r="H7" s="579">
        <v>0.14450867052023122</v>
      </c>
      <c r="I7"/>
      <c r="N7"/>
      <c r="S7"/>
      <c r="X7"/>
      <c r="AA7"/>
      <c r="AD7"/>
    </row>
    <row r="8" spans="1:30" ht="15.75" x14ac:dyDescent="0.25">
      <c r="A8" s="688">
        <v>5</v>
      </c>
      <c r="B8" s="690">
        <v>49500</v>
      </c>
      <c r="C8" s="577">
        <v>4750</v>
      </c>
      <c r="D8" s="577">
        <v>5500</v>
      </c>
      <c r="E8" s="578">
        <v>0.125</v>
      </c>
      <c r="F8" s="577">
        <v>500</v>
      </c>
      <c r="G8" s="577">
        <v>6000</v>
      </c>
      <c r="H8" s="579">
        <v>0.13636363636363635</v>
      </c>
      <c r="I8"/>
      <c r="N8"/>
      <c r="S8"/>
      <c r="X8"/>
      <c r="AA8"/>
      <c r="AD8"/>
    </row>
    <row r="9" spans="1:30" ht="15.75" x14ac:dyDescent="0.25">
      <c r="A9" s="688">
        <v>6</v>
      </c>
      <c r="B9" s="690">
        <v>50000</v>
      </c>
      <c r="C9" s="577">
        <v>4280</v>
      </c>
      <c r="D9" s="577">
        <v>5250</v>
      </c>
      <c r="E9" s="578">
        <v>0.11731843575418995</v>
      </c>
      <c r="F9" s="577">
        <v>500</v>
      </c>
      <c r="G9" s="577">
        <v>5750</v>
      </c>
      <c r="H9" s="579">
        <v>0.12849162011173185</v>
      </c>
      <c r="I9"/>
      <c r="N9"/>
      <c r="S9"/>
      <c r="X9"/>
      <c r="AA9"/>
      <c r="AD9"/>
    </row>
    <row r="10" spans="1:30" ht="15.75" x14ac:dyDescent="0.25">
      <c r="A10" s="688">
        <v>7</v>
      </c>
      <c r="B10" s="690">
        <v>50500</v>
      </c>
      <c r="C10" s="577">
        <v>3870</v>
      </c>
      <c r="D10" s="577">
        <v>4780</v>
      </c>
      <c r="E10" s="578">
        <v>0.10454943132108487</v>
      </c>
      <c r="F10" s="577">
        <v>500</v>
      </c>
      <c r="G10" s="577">
        <v>5280</v>
      </c>
      <c r="H10" s="579">
        <v>0.11548556430446194</v>
      </c>
      <c r="I10"/>
      <c r="N10"/>
      <c r="S10"/>
      <c r="X10"/>
      <c r="AA10"/>
      <c r="AD10"/>
    </row>
    <row r="11" spans="1:30" ht="15.75" x14ac:dyDescent="0.25">
      <c r="A11" s="687">
        <v>8</v>
      </c>
      <c r="B11" s="690">
        <v>51000</v>
      </c>
      <c r="C11" s="577">
        <v>3470</v>
      </c>
      <c r="D11" s="577">
        <v>4370</v>
      </c>
      <c r="E11" s="578">
        <v>9.3716491529058546E-2</v>
      </c>
      <c r="F11" s="577">
        <v>500</v>
      </c>
      <c r="G11" s="577">
        <v>4870</v>
      </c>
      <c r="H11" s="579">
        <v>0.10443920223032382</v>
      </c>
      <c r="I11"/>
      <c r="N11"/>
      <c r="S11"/>
      <c r="X11"/>
      <c r="AA11"/>
      <c r="AD11"/>
    </row>
    <row r="12" spans="1:30" ht="15.75" x14ac:dyDescent="0.25">
      <c r="A12" s="688">
        <v>9</v>
      </c>
      <c r="B12" s="690">
        <v>51500</v>
      </c>
      <c r="C12" s="577">
        <v>3060</v>
      </c>
      <c r="D12" s="577">
        <v>3970</v>
      </c>
      <c r="E12" s="578">
        <v>8.3526193982747743E-2</v>
      </c>
      <c r="F12" s="577">
        <v>500</v>
      </c>
      <c r="G12" s="577">
        <v>4470</v>
      </c>
      <c r="H12" s="579">
        <v>9.4045865768988005E-2</v>
      </c>
      <c r="I12"/>
      <c r="N12"/>
      <c r="S12"/>
      <c r="X12"/>
      <c r="AA12"/>
      <c r="AD12"/>
    </row>
    <row r="13" spans="1:30" ht="15.75" x14ac:dyDescent="0.25">
      <c r="A13" s="688">
        <v>10</v>
      </c>
      <c r="B13" s="690">
        <v>53140</v>
      </c>
      <c r="C13" s="577">
        <v>3790</v>
      </c>
      <c r="D13" s="577">
        <v>4700</v>
      </c>
      <c r="E13" s="578">
        <v>9.7027250206440957E-2</v>
      </c>
      <c r="F13" s="577">
        <v>500</v>
      </c>
      <c r="G13" s="577">
        <v>5200</v>
      </c>
      <c r="H13" s="579">
        <v>0.10734929810074319</v>
      </c>
      <c r="I13"/>
      <c r="N13"/>
      <c r="S13"/>
      <c r="X13"/>
      <c r="AA13"/>
      <c r="AD13"/>
    </row>
    <row r="14" spans="1:30" ht="15.75" x14ac:dyDescent="0.25">
      <c r="A14" s="688">
        <v>11</v>
      </c>
      <c r="B14" s="690">
        <v>53650</v>
      </c>
      <c r="C14" s="577">
        <v>3400</v>
      </c>
      <c r="D14" s="577">
        <v>4300</v>
      </c>
      <c r="E14" s="578">
        <v>8.7132725430597774E-2</v>
      </c>
      <c r="F14" s="577">
        <v>500</v>
      </c>
      <c r="G14" s="577">
        <v>4800</v>
      </c>
      <c r="H14" s="579">
        <v>9.7264437689969604E-2</v>
      </c>
      <c r="I14"/>
      <c r="N14"/>
      <c r="S14"/>
      <c r="X14"/>
      <c r="AA14"/>
      <c r="AD14"/>
    </row>
    <row r="15" spans="1:30" ht="15.75" x14ac:dyDescent="0.25">
      <c r="A15" s="687">
        <v>12</v>
      </c>
      <c r="B15" s="690">
        <v>54160</v>
      </c>
      <c r="C15" s="577">
        <v>3000</v>
      </c>
      <c r="D15" s="577">
        <v>3910</v>
      </c>
      <c r="E15" s="578">
        <v>7.7810945273631846E-2</v>
      </c>
      <c r="F15" s="577">
        <v>500</v>
      </c>
      <c r="G15" s="577">
        <v>4410</v>
      </c>
      <c r="H15" s="579">
        <v>8.7761194029850748E-2</v>
      </c>
      <c r="I15"/>
      <c r="N15"/>
      <c r="S15"/>
      <c r="X15"/>
      <c r="AA15"/>
      <c r="AD15"/>
    </row>
    <row r="16" spans="1:30" ht="15.75" x14ac:dyDescent="0.25">
      <c r="A16" s="688">
        <v>13</v>
      </c>
      <c r="B16" s="690">
        <v>54670</v>
      </c>
      <c r="C16" s="577">
        <v>2610</v>
      </c>
      <c r="D16" s="577">
        <v>3510</v>
      </c>
      <c r="E16" s="578">
        <v>6.8608287724784986E-2</v>
      </c>
      <c r="F16" s="577">
        <v>500</v>
      </c>
      <c r="G16" s="577">
        <v>4010</v>
      </c>
      <c r="H16" s="579">
        <v>7.8381548084440963E-2</v>
      </c>
      <c r="I16"/>
      <c r="N16"/>
      <c r="S16"/>
      <c r="X16"/>
      <c r="AA16"/>
      <c r="AD16"/>
    </row>
    <row r="17" spans="1:30" ht="15.75" x14ac:dyDescent="0.25">
      <c r="A17" s="688">
        <v>14</v>
      </c>
      <c r="B17" s="690">
        <v>55700</v>
      </c>
      <c r="C17" s="577">
        <v>2730</v>
      </c>
      <c r="D17" s="577">
        <v>3640</v>
      </c>
      <c r="E17" s="578">
        <v>6.9919323857087975E-2</v>
      </c>
      <c r="F17" s="577">
        <v>500</v>
      </c>
      <c r="G17" s="577">
        <v>4140</v>
      </c>
      <c r="H17" s="579">
        <v>7.9523626584709947E-2</v>
      </c>
      <c r="I17"/>
      <c r="N17"/>
      <c r="S17"/>
      <c r="X17"/>
      <c r="AA17"/>
      <c r="AD17"/>
    </row>
    <row r="18" spans="1:30" ht="15.75" x14ac:dyDescent="0.25">
      <c r="A18" s="688">
        <v>15</v>
      </c>
      <c r="B18" s="690">
        <v>56820</v>
      </c>
      <c r="C18" s="577">
        <v>2940</v>
      </c>
      <c r="D18" s="577">
        <v>3850</v>
      </c>
      <c r="E18" s="578">
        <v>7.2682650556919012E-2</v>
      </c>
      <c r="F18" s="577">
        <v>500</v>
      </c>
      <c r="G18" s="577">
        <v>4350</v>
      </c>
      <c r="H18" s="579">
        <v>8.2121955824051351E-2</v>
      </c>
      <c r="I18"/>
      <c r="N18"/>
      <c r="S18"/>
      <c r="X18"/>
      <c r="AA18"/>
      <c r="AD18"/>
    </row>
    <row r="19" spans="1:30" ht="15.75" x14ac:dyDescent="0.25">
      <c r="A19" s="687">
        <v>16</v>
      </c>
      <c r="B19" s="690">
        <v>56820</v>
      </c>
      <c r="C19" s="577">
        <v>2940</v>
      </c>
      <c r="D19" s="577">
        <v>2940</v>
      </c>
      <c r="E19" s="578">
        <v>5.4565701559020047E-2</v>
      </c>
      <c r="F19" s="577">
        <v>1000</v>
      </c>
      <c r="G19" s="577">
        <v>3940</v>
      </c>
      <c r="H19" s="579">
        <v>7.3125463994060877E-2</v>
      </c>
      <c r="I19"/>
      <c r="N19"/>
      <c r="S19"/>
      <c r="X19"/>
      <c r="AA19"/>
      <c r="AD19"/>
    </row>
    <row r="20" spans="1:30" ht="15.75" x14ac:dyDescent="0.25">
      <c r="A20" s="688">
        <v>17</v>
      </c>
      <c r="B20" s="690">
        <v>56820</v>
      </c>
      <c r="C20" s="577">
        <v>2940</v>
      </c>
      <c r="D20" s="577">
        <v>2940</v>
      </c>
      <c r="E20" s="578">
        <v>5.4565701559020047E-2</v>
      </c>
      <c r="F20" s="577">
        <v>1000</v>
      </c>
      <c r="G20" s="577">
        <v>3940</v>
      </c>
      <c r="H20" s="579">
        <v>7.3125463994060877E-2</v>
      </c>
      <c r="I20"/>
      <c r="N20"/>
      <c r="S20"/>
      <c r="X20"/>
      <c r="AA20"/>
      <c r="AD20"/>
    </row>
    <row r="21" spans="1:30" ht="15.75" x14ac:dyDescent="0.25">
      <c r="A21" s="688">
        <v>18</v>
      </c>
      <c r="B21" s="690">
        <v>56820</v>
      </c>
      <c r="C21" s="577">
        <v>2940</v>
      </c>
      <c r="D21" s="577">
        <v>2940</v>
      </c>
      <c r="E21" s="578">
        <v>5.4565701559020047E-2</v>
      </c>
      <c r="F21" s="577">
        <v>1000</v>
      </c>
      <c r="G21" s="577">
        <v>3940</v>
      </c>
      <c r="H21" s="579">
        <v>7.3125463994060877E-2</v>
      </c>
      <c r="I21"/>
      <c r="N21"/>
      <c r="S21"/>
      <c r="X21"/>
      <c r="AA21"/>
      <c r="AD21"/>
    </row>
    <row r="22" spans="1:30" ht="15.75" x14ac:dyDescent="0.25">
      <c r="A22" s="688">
        <v>19</v>
      </c>
      <c r="B22" s="690">
        <v>56820</v>
      </c>
      <c r="C22" s="577">
        <v>2940</v>
      </c>
      <c r="D22" s="577">
        <v>2940</v>
      </c>
      <c r="E22" s="578">
        <v>5.4565701559020047E-2</v>
      </c>
      <c r="F22" s="577">
        <v>1000</v>
      </c>
      <c r="G22" s="577">
        <v>3940</v>
      </c>
      <c r="H22" s="579">
        <v>7.3125463994060877E-2</v>
      </c>
      <c r="I22"/>
      <c r="N22"/>
      <c r="S22"/>
      <c r="X22"/>
      <c r="AA22"/>
      <c r="AD22"/>
    </row>
    <row r="23" spans="1:30" ht="15.75" x14ac:dyDescent="0.25">
      <c r="A23" s="687">
        <v>20</v>
      </c>
      <c r="B23" s="690">
        <v>56820</v>
      </c>
      <c r="C23" s="577">
        <v>2940</v>
      </c>
      <c r="D23" s="577">
        <v>2940</v>
      </c>
      <c r="E23" s="578">
        <v>5.4565701559020047E-2</v>
      </c>
      <c r="F23" s="577">
        <v>1000</v>
      </c>
      <c r="G23" s="577">
        <v>3940</v>
      </c>
      <c r="H23" s="579">
        <v>7.3125463994060877E-2</v>
      </c>
      <c r="I23"/>
      <c r="N23"/>
      <c r="S23"/>
      <c r="X23"/>
      <c r="AA23"/>
      <c r="AD23"/>
    </row>
    <row r="24" spans="1:30" ht="15.75" x14ac:dyDescent="0.25">
      <c r="A24" s="688">
        <v>21</v>
      </c>
      <c r="B24" s="690">
        <v>56820</v>
      </c>
      <c r="C24" s="577">
        <v>2940</v>
      </c>
      <c r="D24" s="577">
        <v>2940</v>
      </c>
      <c r="E24" s="578">
        <v>5.4565701559020047E-2</v>
      </c>
      <c r="F24" s="577">
        <v>1000</v>
      </c>
      <c r="G24" s="577">
        <v>3940</v>
      </c>
      <c r="H24" s="579">
        <v>7.3125463994060877E-2</v>
      </c>
      <c r="I24"/>
      <c r="N24"/>
      <c r="S24"/>
      <c r="X24"/>
      <c r="AA24"/>
      <c r="AD24"/>
    </row>
    <row r="25" spans="1:30" ht="15.75" x14ac:dyDescent="0.25">
      <c r="A25" s="688">
        <v>22</v>
      </c>
      <c r="B25" s="690">
        <v>56820</v>
      </c>
      <c r="C25" s="577">
        <v>2940</v>
      </c>
      <c r="D25" s="577">
        <v>2940</v>
      </c>
      <c r="E25" s="578">
        <v>5.4565701559020047E-2</v>
      </c>
      <c r="F25" s="577">
        <v>1000</v>
      </c>
      <c r="G25" s="577">
        <v>3940</v>
      </c>
      <c r="H25" s="579">
        <v>7.3125463994060877E-2</v>
      </c>
      <c r="I25"/>
      <c r="N25"/>
      <c r="S25"/>
      <c r="X25"/>
      <c r="AA25"/>
      <c r="AD25"/>
    </row>
    <row r="26" spans="1:30" ht="15.75" x14ac:dyDescent="0.25">
      <c r="A26" s="688">
        <v>23</v>
      </c>
      <c r="B26" s="690">
        <v>56820</v>
      </c>
      <c r="C26" s="577">
        <v>2940</v>
      </c>
      <c r="D26" s="577">
        <v>2940</v>
      </c>
      <c r="E26" s="578">
        <v>5.4565701559020047E-2</v>
      </c>
      <c r="F26" s="577">
        <v>1000</v>
      </c>
      <c r="G26" s="577">
        <v>3940</v>
      </c>
      <c r="H26" s="579">
        <v>7.3125463994060877E-2</v>
      </c>
      <c r="I26"/>
      <c r="N26"/>
      <c r="S26"/>
      <c r="X26"/>
      <c r="AA26"/>
      <c r="AD26"/>
    </row>
    <row r="27" spans="1:30" ht="15.75" x14ac:dyDescent="0.25">
      <c r="A27" s="687">
        <v>24</v>
      </c>
      <c r="B27" s="690">
        <v>56820</v>
      </c>
      <c r="C27" s="577">
        <v>2940</v>
      </c>
      <c r="D27" s="577">
        <v>2940</v>
      </c>
      <c r="E27" s="578">
        <v>5.4565701559020047E-2</v>
      </c>
      <c r="F27" s="577">
        <v>1000</v>
      </c>
      <c r="G27" s="577">
        <v>3940</v>
      </c>
      <c r="H27" s="579">
        <v>7.3125463994060877E-2</v>
      </c>
      <c r="I27"/>
      <c r="N27"/>
      <c r="S27"/>
      <c r="X27"/>
      <c r="AA27"/>
      <c r="AD27"/>
    </row>
    <row r="28" spans="1:30" ht="15.75" x14ac:dyDescent="0.25">
      <c r="A28" s="688">
        <v>25</v>
      </c>
      <c r="B28" s="690">
        <v>59000</v>
      </c>
      <c r="C28" s="577">
        <v>3050</v>
      </c>
      <c r="D28" s="577">
        <v>5120</v>
      </c>
      <c r="E28" s="578">
        <v>9.5025983667409053E-2</v>
      </c>
      <c r="F28" s="577">
        <v>1000</v>
      </c>
      <c r="G28" s="577">
        <v>6120</v>
      </c>
      <c r="H28" s="579">
        <v>0.11358574610244988</v>
      </c>
      <c r="I28"/>
      <c r="N28"/>
      <c r="S28"/>
      <c r="X28"/>
      <c r="AA28"/>
      <c r="AD28"/>
    </row>
    <row r="29" spans="1:30" ht="15.75" x14ac:dyDescent="0.25">
      <c r="A29" s="688">
        <v>26</v>
      </c>
      <c r="B29" s="690">
        <v>59000</v>
      </c>
      <c r="C29" s="577">
        <v>3050</v>
      </c>
      <c r="D29" s="577">
        <v>3050</v>
      </c>
      <c r="E29" s="578">
        <v>5.4512957998212687E-2</v>
      </c>
      <c r="F29" s="577">
        <v>1000</v>
      </c>
      <c r="G29" s="577">
        <v>4050</v>
      </c>
      <c r="H29" s="579">
        <v>7.2386058981233251E-2</v>
      </c>
      <c r="I29"/>
      <c r="N29"/>
      <c r="S29"/>
      <c r="X29"/>
      <c r="AA29"/>
      <c r="AD29"/>
    </row>
    <row r="30" spans="1:30" ht="15.75" x14ac:dyDescent="0.25">
      <c r="A30" s="688">
        <v>27</v>
      </c>
      <c r="B30" s="690">
        <v>59000</v>
      </c>
      <c r="C30" s="577">
        <v>3050</v>
      </c>
      <c r="D30" s="577">
        <v>3050</v>
      </c>
      <c r="E30" s="578">
        <v>5.4512957998212687E-2</v>
      </c>
      <c r="F30" s="577">
        <v>1000</v>
      </c>
      <c r="G30" s="577">
        <v>4050</v>
      </c>
      <c r="H30" s="579">
        <v>7.2386058981233251E-2</v>
      </c>
      <c r="I30"/>
      <c r="N30"/>
      <c r="S30"/>
      <c r="X30"/>
      <c r="AA30"/>
      <c r="AD30"/>
    </row>
    <row r="31" spans="1:30" ht="15.75" x14ac:dyDescent="0.25">
      <c r="A31" s="687">
        <v>28</v>
      </c>
      <c r="B31" s="690">
        <v>59000</v>
      </c>
      <c r="C31" s="577">
        <v>3050</v>
      </c>
      <c r="D31" s="577">
        <v>3050</v>
      </c>
      <c r="E31" s="578">
        <v>5.4512957998212687E-2</v>
      </c>
      <c r="F31" s="577">
        <v>1000</v>
      </c>
      <c r="G31" s="577">
        <v>4050</v>
      </c>
      <c r="H31" s="579">
        <v>7.2386058981233251E-2</v>
      </c>
      <c r="I31"/>
      <c r="N31"/>
      <c r="S31"/>
      <c r="X31"/>
      <c r="AA31"/>
      <c r="AD31"/>
    </row>
    <row r="32" spans="1:30" ht="15.75" x14ac:dyDescent="0.25">
      <c r="A32" s="688">
        <v>29</v>
      </c>
      <c r="B32" s="690">
        <v>59000</v>
      </c>
      <c r="C32" s="577">
        <v>3050</v>
      </c>
      <c r="D32" s="577">
        <v>3050</v>
      </c>
      <c r="E32" s="578">
        <v>5.4512957998212687E-2</v>
      </c>
      <c r="F32" s="577">
        <v>1000</v>
      </c>
      <c r="G32" s="577">
        <v>4050</v>
      </c>
      <c r="H32" s="579">
        <v>7.2386058981233251E-2</v>
      </c>
      <c r="I32"/>
      <c r="N32"/>
      <c r="S32"/>
      <c r="X32"/>
      <c r="AA32"/>
      <c r="AD32"/>
    </row>
    <row r="33" spans="1:30" ht="15.75" x14ac:dyDescent="0.25">
      <c r="A33" s="688">
        <v>30</v>
      </c>
      <c r="B33" s="691">
        <v>59000</v>
      </c>
      <c r="C33" s="580">
        <v>3050</v>
      </c>
      <c r="D33" s="580">
        <v>3050</v>
      </c>
      <c r="E33" s="581">
        <v>5.4512957998212687E-2</v>
      </c>
      <c r="F33" s="580">
        <v>1000</v>
      </c>
      <c r="G33" s="580">
        <v>4050</v>
      </c>
      <c r="H33" s="582">
        <v>7.2386058981233251E-2</v>
      </c>
      <c r="I33"/>
      <c r="N33"/>
      <c r="S33"/>
      <c r="X33"/>
      <c r="AA33"/>
      <c r="AD33"/>
    </row>
    <row r="34" spans="1:30" ht="15.75" x14ac:dyDescent="0.25">
      <c r="B34" s="583"/>
      <c r="C34" s="584"/>
      <c r="D34" s="584"/>
      <c r="E34" s="585"/>
      <c r="F34" s="584"/>
      <c r="G34" s="584"/>
      <c r="H34" s="585"/>
      <c r="I34"/>
      <c r="N34"/>
      <c r="S34"/>
      <c r="X34"/>
      <c r="AA34"/>
      <c r="AD34"/>
    </row>
    <row r="35" spans="1:30" ht="20.25" thickBot="1" x14ac:dyDescent="0.35">
      <c r="A35" s="625" t="s">
        <v>454</v>
      </c>
      <c r="B35" s="446"/>
      <c r="C35" s="620"/>
      <c r="D35" s="620"/>
      <c r="E35" s="622"/>
      <c r="H35" s="449"/>
      <c r="I35"/>
      <c r="N35"/>
      <c r="S35"/>
      <c r="X35"/>
      <c r="AA35"/>
      <c r="AD35"/>
    </row>
    <row r="36" spans="1:30" ht="48" thickTop="1" x14ac:dyDescent="0.25">
      <c r="A36" s="626" t="s">
        <v>366</v>
      </c>
      <c r="B36" s="626" t="s">
        <v>457</v>
      </c>
      <c r="C36" s="627" t="s">
        <v>458</v>
      </c>
      <c r="D36" s="626" t="s">
        <v>459</v>
      </c>
      <c r="E36" s="626" t="s">
        <v>460</v>
      </c>
      <c r="I36"/>
      <c r="N36"/>
      <c r="S36"/>
      <c r="X36"/>
      <c r="AA36"/>
      <c r="AD36"/>
    </row>
    <row r="37" spans="1:30" ht="15" x14ac:dyDescent="0.2">
      <c r="A37" s="587" t="s">
        <v>455</v>
      </c>
      <c r="B37" s="587">
        <v>2940</v>
      </c>
      <c r="C37" s="586">
        <v>5.4512957998212687E-2</v>
      </c>
      <c r="D37" s="587">
        <v>3940</v>
      </c>
      <c r="E37" s="586">
        <v>7.2386058981233251E-2</v>
      </c>
      <c r="I37"/>
      <c r="N37"/>
      <c r="S37"/>
      <c r="X37"/>
      <c r="AA37"/>
      <c r="AD37"/>
    </row>
    <row r="38" spans="1:30" ht="15" x14ac:dyDescent="0.2">
      <c r="A38" s="587" t="s">
        <v>456</v>
      </c>
      <c r="B38" s="587">
        <v>7250</v>
      </c>
      <c r="C38" s="586">
        <v>0.17682926829268292</v>
      </c>
      <c r="D38" s="587">
        <v>7750</v>
      </c>
      <c r="E38" s="586">
        <v>0.18902439024390244</v>
      </c>
      <c r="I38"/>
      <c r="N38"/>
      <c r="S38"/>
      <c r="X38"/>
      <c r="AA38"/>
      <c r="AD38"/>
    </row>
    <row r="39" spans="1:30" ht="18" thickBot="1" x14ac:dyDescent="0.35">
      <c r="A39" s="685" t="s">
        <v>462</v>
      </c>
      <c r="D39" s="442"/>
      <c r="E39"/>
      <c r="G39"/>
      <c r="H39" s="442"/>
      <c r="I39"/>
      <c r="N39"/>
      <c r="S39"/>
      <c r="X39"/>
      <c r="AA39"/>
      <c r="AD39"/>
    </row>
    <row r="40" spans="1:30" ht="13.5" thickTop="1" x14ac:dyDescent="0.2"/>
  </sheetData>
  <pageMargins left="0.7" right="0.7" top="0.75" bottom="0.75" header="0.3" footer="0.3"/>
  <pageSetup orientation="portrait" r:id="rId1"/>
  <headerFooter>
    <oddFooter>&amp;L&amp;"Arial,Italic"&amp;9Financial &amp; Business Services
NC Department of Public Instruction</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3129-97CB-44AC-B45A-0132839C894F}">
  <dimension ref="A1:F17"/>
  <sheetViews>
    <sheetView zoomScaleNormal="100" workbookViewId="0">
      <selection activeCell="E9" sqref="E9"/>
    </sheetView>
  </sheetViews>
  <sheetFormatPr defaultRowHeight="12.75" x14ac:dyDescent="0.2"/>
  <cols>
    <col min="1" max="1" width="19.42578125" customWidth="1"/>
    <col min="2" max="2" width="12.7109375" customWidth="1"/>
    <col min="3" max="3" width="15.42578125" customWidth="1"/>
    <col min="4" max="4" width="22" customWidth="1"/>
    <col min="5" max="5" width="11.28515625" bestFit="1" customWidth="1"/>
    <col min="6" max="6" width="10.140625" bestFit="1" customWidth="1"/>
    <col min="7" max="7" width="4.28515625" customWidth="1"/>
    <col min="8" max="8" width="7.42578125" customWidth="1"/>
    <col min="9" max="9" width="11.28515625" bestFit="1" customWidth="1"/>
    <col min="10" max="10" width="9.7109375" bestFit="1" customWidth="1"/>
    <col min="11" max="11" width="11.28515625" bestFit="1" customWidth="1"/>
    <col min="12" max="12" width="11.28515625" customWidth="1"/>
    <col min="16" max="16" width="9.85546875" bestFit="1" customWidth="1"/>
    <col min="17" max="17" width="10.28515625" customWidth="1"/>
  </cols>
  <sheetData>
    <row r="1" spans="1:4" ht="20.25" thickBot="1" x14ac:dyDescent="0.35">
      <c r="A1" s="683" t="s">
        <v>451</v>
      </c>
      <c r="B1" s="620"/>
      <c r="C1" s="620"/>
      <c r="D1" s="620"/>
    </row>
    <row r="2" spans="1:4" ht="17.25" thickTop="1" x14ac:dyDescent="0.2">
      <c r="A2" s="697" t="s">
        <v>71</v>
      </c>
      <c r="B2" s="698" t="s">
        <v>72</v>
      </c>
      <c r="C2" s="700" t="s">
        <v>73</v>
      </c>
      <c r="D2" s="699" t="s">
        <v>74</v>
      </c>
    </row>
    <row r="3" spans="1:4" ht="15.75" x14ac:dyDescent="0.25">
      <c r="A3" s="615" t="s">
        <v>79</v>
      </c>
      <c r="B3" s="607">
        <v>80126</v>
      </c>
      <c r="C3" s="607">
        <v>88137</v>
      </c>
      <c r="D3" s="616">
        <v>96151</v>
      </c>
    </row>
    <row r="4" spans="1:4" ht="15.75" x14ac:dyDescent="0.25">
      <c r="A4" s="615" t="s">
        <v>80</v>
      </c>
      <c r="B4" s="607">
        <v>84131</v>
      </c>
      <c r="C4" s="607">
        <v>92544</v>
      </c>
      <c r="D4" s="616">
        <v>100958</v>
      </c>
    </row>
    <row r="5" spans="1:4" ht="15.75" x14ac:dyDescent="0.25">
      <c r="A5" s="615" t="s">
        <v>75</v>
      </c>
      <c r="B5" s="607">
        <v>88137</v>
      </c>
      <c r="C5" s="607">
        <v>96652</v>
      </c>
      <c r="D5" s="616">
        <v>105766</v>
      </c>
    </row>
    <row r="6" spans="1:4" ht="15.75" x14ac:dyDescent="0.25">
      <c r="A6" s="615" t="s">
        <v>76</v>
      </c>
      <c r="B6" s="607">
        <v>92145</v>
      </c>
      <c r="C6" s="607">
        <v>101358</v>
      </c>
      <c r="D6" s="616">
        <v>110574</v>
      </c>
    </row>
    <row r="7" spans="1:4" ht="15.75" x14ac:dyDescent="0.25">
      <c r="A7" s="615" t="s">
        <v>77</v>
      </c>
      <c r="B7" s="607">
        <v>96151</v>
      </c>
      <c r="C7" s="607">
        <v>105766</v>
      </c>
      <c r="D7" s="616">
        <v>115381</v>
      </c>
    </row>
    <row r="8" spans="1:4" ht="15.75" x14ac:dyDescent="0.25">
      <c r="A8" s="617" t="s">
        <v>78</v>
      </c>
      <c r="B8" s="618">
        <v>100156</v>
      </c>
      <c r="C8" s="618">
        <v>110172</v>
      </c>
      <c r="D8" s="619">
        <v>120188</v>
      </c>
    </row>
    <row r="9" spans="1:4" ht="15.75" x14ac:dyDescent="0.25">
      <c r="A9" s="608" t="s">
        <v>37</v>
      </c>
      <c r="B9" s="609">
        <v>0.03</v>
      </c>
      <c r="C9" s="610" t="s">
        <v>383</v>
      </c>
      <c r="D9" s="449"/>
    </row>
    <row r="10" spans="1:4" ht="15" x14ac:dyDescent="0.2">
      <c r="A10" s="608" t="s">
        <v>381</v>
      </c>
      <c r="B10" s="611">
        <v>1750</v>
      </c>
      <c r="C10" s="449"/>
      <c r="D10" s="449"/>
    </row>
    <row r="11" spans="1:4" ht="17.25" customHeight="1" x14ac:dyDescent="0.2">
      <c r="A11" s="608" t="s">
        <v>382</v>
      </c>
      <c r="B11" s="611">
        <v>1000</v>
      </c>
      <c r="C11" s="449"/>
      <c r="D11" s="449"/>
    </row>
    <row r="12" spans="1:4" ht="47.45" customHeight="1" x14ac:dyDescent="0.2">
      <c r="A12" s="612" t="s">
        <v>468</v>
      </c>
      <c r="B12" s="613"/>
      <c r="C12" s="614"/>
      <c r="D12" s="614"/>
    </row>
    <row r="13" spans="1:4" ht="18" thickBot="1" x14ac:dyDescent="0.25">
      <c r="A13" s="686" t="s">
        <v>462</v>
      </c>
    </row>
    <row r="14" spans="1:4" ht="13.5" thickTop="1" x14ac:dyDescent="0.2"/>
    <row r="15" spans="1:4" x14ac:dyDescent="0.2">
      <c r="C15" s="235"/>
    </row>
    <row r="17" spans="3:6" x14ac:dyDescent="0.2">
      <c r="C17" s="398"/>
      <c r="D17" s="399"/>
      <c r="E17" s="399"/>
      <c r="F17" s="399"/>
    </row>
  </sheetData>
  <pageMargins left="0.7" right="0.7" top="0.75" bottom="0.75" header="0.3" footer="0.3"/>
  <pageSetup orientation="landscape" r:id="rId1"/>
  <headerFooter>
    <oddFooter>&amp;L&amp;"Arial,Italic"&amp;9Financial and Business Services
NC Department of Public Instruction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DB7B-1F3E-489A-B0BD-819725AFE627}">
  <dimension ref="A1:C13"/>
  <sheetViews>
    <sheetView workbookViewId="0">
      <selection activeCell="C6" sqref="C6"/>
    </sheetView>
  </sheetViews>
  <sheetFormatPr defaultRowHeight="12.75" x14ac:dyDescent="0.2"/>
  <cols>
    <col min="1" max="1" width="19.85546875" customWidth="1"/>
    <col min="2" max="2" width="21.28515625" customWidth="1"/>
    <col min="3" max="3" width="19" customWidth="1"/>
    <col min="4" max="4" width="17.140625" customWidth="1"/>
  </cols>
  <sheetData>
    <row r="1" spans="1:3" s="14" customFormat="1" ht="25.9" customHeight="1" thickBot="1" x14ac:dyDescent="0.25">
      <c r="A1" s="628" t="s">
        <v>447</v>
      </c>
      <c r="B1" s="621"/>
      <c r="C1" s="441"/>
    </row>
    <row r="2" spans="1:3" s="14" customFormat="1" ht="25.9" customHeight="1" thickTop="1" x14ac:dyDescent="0.2">
      <c r="A2" s="704" t="s">
        <v>37</v>
      </c>
      <c r="B2" s="705" t="s">
        <v>381</v>
      </c>
      <c r="C2" s="629" t="s">
        <v>382</v>
      </c>
    </row>
    <row r="3" spans="1:3" s="14" customFormat="1" ht="25.9" customHeight="1" x14ac:dyDescent="0.2">
      <c r="A3" s="609">
        <v>0.03</v>
      </c>
      <c r="B3" s="611">
        <v>1750</v>
      </c>
      <c r="C3" s="611">
        <v>1000</v>
      </c>
    </row>
    <row r="4" spans="1:3" s="14" customFormat="1" ht="25.9" customHeight="1" thickBot="1" x14ac:dyDescent="0.35">
      <c r="A4" s="685" t="s">
        <v>462</v>
      </c>
    </row>
    <row r="5" spans="1:3" s="14" customFormat="1" ht="25.9" customHeight="1" thickTop="1" x14ac:dyDescent="0.2"/>
    <row r="6" spans="1:3" s="14" customFormat="1" ht="25.9" customHeight="1" x14ac:dyDescent="0.2">
      <c r="A6" s="381"/>
      <c r="B6" s="235"/>
    </row>
    <row r="7" spans="1:3" s="14" customFormat="1" ht="25.9" customHeight="1" x14ac:dyDescent="0.2">
      <c r="A7" s="381"/>
      <c r="B7" s="235"/>
    </row>
    <row r="8" spans="1:3" ht="12.6" customHeight="1" x14ac:dyDescent="0.2">
      <c r="B8" s="29"/>
    </row>
    <row r="9" spans="1:3" x14ac:dyDescent="0.2">
      <c r="B9" s="29"/>
    </row>
    <row r="10" spans="1:3" x14ac:dyDescent="0.2">
      <c r="B10" s="29"/>
    </row>
    <row r="11" spans="1:3" x14ac:dyDescent="0.2">
      <c r="B11" s="29"/>
    </row>
    <row r="12" spans="1:3" x14ac:dyDescent="0.2">
      <c r="B12" s="29"/>
    </row>
    <row r="13" spans="1:3" x14ac:dyDescent="0.2">
      <c r="B13" s="29"/>
    </row>
  </sheetData>
  <pageMargins left="0.7" right="0.7" top="0.75" bottom="0.75" header="0.3" footer="0.3"/>
  <pageSetup orientation="portrait" r:id="rId1"/>
  <headerFooter>
    <oddFooter>&amp;L&amp;"Arial,Italic"&amp;9Financial &amp; Business Services
NC Department of Public Instruction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A1019-D693-409E-B0EC-3052945F27A5}">
  <dimension ref="A1:H57"/>
  <sheetViews>
    <sheetView topLeftCell="B27" workbookViewId="0">
      <selection activeCell="H9" sqref="H9"/>
    </sheetView>
  </sheetViews>
  <sheetFormatPr defaultColWidth="9.140625" defaultRowHeight="12.75" x14ac:dyDescent="0.2"/>
  <cols>
    <col min="1" max="1" width="5.28515625" style="326" customWidth="1"/>
    <col min="2" max="2" width="40" style="333" bestFit="1" customWidth="1"/>
    <col min="3" max="3" width="5.28515625" style="333" customWidth="1"/>
    <col min="4" max="4" width="52.5703125" style="333" customWidth="1"/>
    <col min="5" max="5" width="14.140625" style="333" bestFit="1" customWidth="1"/>
    <col min="6" max="6" width="2.28515625" style="333" customWidth="1"/>
    <col min="7" max="7" width="14.140625" style="333" bestFit="1" customWidth="1"/>
    <col min="8" max="8" width="12.5703125" style="333" bestFit="1" customWidth="1"/>
    <col min="9" max="9" width="4.140625" style="333" customWidth="1"/>
    <col min="10" max="16384" width="9.140625" style="333"/>
  </cols>
  <sheetData>
    <row r="1" spans="1:8" x14ac:dyDescent="0.2">
      <c r="B1" s="379" t="s">
        <v>230</v>
      </c>
    </row>
    <row r="2" spans="1:8" s="324" customFormat="1" x14ac:dyDescent="0.2">
      <c r="A2" s="321"/>
      <c r="B2" s="322" t="s">
        <v>142</v>
      </c>
      <c r="C2" s="322" t="s">
        <v>143</v>
      </c>
      <c r="D2" s="322" t="s">
        <v>144</v>
      </c>
      <c r="E2" s="322" t="s">
        <v>19</v>
      </c>
      <c r="F2" s="323"/>
      <c r="G2" s="322" t="s">
        <v>8</v>
      </c>
      <c r="H2" s="324" t="s">
        <v>13</v>
      </c>
    </row>
    <row r="3" spans="1:8" s="324" customFormat="1" x14ac:dyDescent="0.2">
      <c r="A3" s="325" t="s">
        <v>145</v>
      </c>
      <c r="B3" s="323"/>
      <c r="C3" s="323"/>
      <c r="D3" s="323"/>
      <c r="E3" s="323"/>
      <c r="F3" s="323"/>
      <c r="G3" s="323"/>
    </row>
    <row r="4" spans="1:8" ht="25.5" x14ac:dyDescent="0.2">
      <c r="B4" s="327" t="s">
        <v>146</v>
      </c>
      <c r="C4" s="328">
        <v>181</v>
      </c>
      <c r="D4" s="329" t="s">
        <v>147</v>
      </c>
      <c r="E4" s="330">
        <f>E55*0.9</f>
        <v>3241602327.5999999</v>
      </c>
      <c r="F4" s="331"/>
      <c r="G4" s="332">
        <f>E4</f>
        <v>3241602327.5999999</v>
      </c>
    </row>
    <row r="5" spans="1:8" x14ac:dyDescent="0.2">
      <c r="B5" s="334"/>
      <c r="C5" s="335"/>
      <c r="D5" s="336"/>
      <c r="E5" s="337"/>
      <c r="F5" s="331"/>
      <c r="G5" s="337"/>
    </row>
    <row r="6" spans="1:8" x14ac:dyDescent="0.2">
      <c r="A6" s="325" t="s">
        <v>148</v>
      </c>
      <c r="B6" s="334"/>
      <c r="C6" s="335"/>
      <c r="D6" s="336"/>
      <c r="E6" s="337"/>
      <c r="F6" s="331"/>
      <c r="G6" s="337"/>
    </row>
    <row r="7" spans="1:8" ht="38.25" x14ac:dyDescent="0.2">
      <c r="B7" s="338" t="s">
        <v>149</v>
      </c>
      <c r="C7" s="339">
        <v>182</v>
      </c>
      <c r="D7" s="340" t="s">
        <v>150</v>
      </c>
      <c r="E7" s="341">
        <v>20000000</v>
      </c>
      <c r="F7" s="331"/>
      <c r="G7" s="342">
        <f>E7</f>
        <v>20000000</v>
      </c>
      <c r="H7" s="333">
        <v>20000000</v>
      </c>
    </row>
    <row r="8" spans="1:8" ht="38.25" x14ac:dyDescent="0.2">
      <c r="B8" s="343" t="s">
        <v>45</v>
      </c>
      <c r="C8" s="344"/>
      <c r="D8" s="345" t="s">
        <v>151</v>
      </c>
      <c r="E8" s="346">
        <v>1500000</v>
      </c>
      <c r="F8" s="331"/>
      <c r="G8" s="347">
        <f>E8</f>
        <v>1500000</v>
      </c>
      <c r="H8" s="333">
        <v>15000000</v>
      </c>
    </row>
    <row r="9" spans="1:8" ht="16.5" customHeight="1" x14ac:dyDescent="0.2">
      <c r="A9" s="348" t="s">
        <v>152</v>
      </c>
      <c r="B9" s="321"/>
      <c r="C9" s="324"/>
      <c r="D9" s="336"/>
      <c r="E9" s="349"/>
      <c r="F9" s="331"/>
      <c r="G9" s="349"/>
    </row>
    <row r="10" spans="1:8" ht="51" x14ac:dyDescent="0.2">
      <c r="B10" s="350" t="s">
        <v>153</v>
      </c>
      <c r="C10" s="351" t="s">
        <v>154</v>
      </c>
      <c r="D10" s="352" t="s">
        <v>155</v>
      </c>
      <c r="E10" s="353">
        <v>36000000</v>
      </c>
      <c r="F10" s="331"/>
      <c r="G10" s="354">
        <f>E10</f>
        <v>36000000</v>
      </c>
    </row>
    <row r="11" spans="1:8" ht="38.25" x14ac:dyDescent="0.2">
      <c r="B11" s="355" t="s">
        <v>156</v>
      </c>
      <c r="C11" s="356" t="s">
        <v>154</v>
      </c>
      <c r="D11" s="357" t="s">
        <v>157</v>
      </c>
      <c r="E11" s="358">
        <v>36000000</v>
      </c>
      <c r="F11" s="331"/>
      <c r="G11" s="359">
        <f>E11</f>
        <v>36000000</v>
      </c>
    </row>
    <row r="12" spans="1:8" ht="25.5" x14ac:dyDescent="0.2">
      <c r="B12" s="355" t="s">
        <v>158</v>
      </c>
      <c r="C12" s="356" t="s">
        <v>154</v>
      </c>
      <c r="D12" s="357" t="s">
        <v>159</v>
      </c>
      <c r="E12" s="358">
        <v>10000000</v>
      </c>
      <c r="F12" s="331"/>
      <c r="G12" s="359">
        <f>E12</f>
        <v>10000000</v>
      </c>
    </row>
    <row r="13" spans="1:8" x14ac:dyDescent="0.2">
      <c r="B13" s="355" t="s">
        <v>160</v>
      </c>
      <c r="C13" s="356"/>
      <c r="D13" s="357" t="s">
        <v>161</v>
      </c>
      <c r="E13" s="358"/>
      <c r="F13" s="331"/>
      <c r="G13" s="359">
        <v>10000000</v>
      </c>
    </row>
    <row r="14" spans="1:8" x14ac:dyDescent="0.2">
      <c r="B14" s="355" t="s">
        <v>162</v>
      </c>
      <c r="C14" s="356" t="s">
        <v>154</v>
      </c>
      <c r="D14" s="357" t="s">
        <v>163</v>
      </c>
      <c r="E14" s="358">
        <v>10000000</v>
      </c>
      <c r="F14" s="331"/>
      <c r="G14" s="359"/>
    </row>
    <row r="15" spans="1:8" ht="25.5" x14ac:dyDescent="0.2">
      <c r="B15" s="355" t="s">
        <v>164</v>
      </c>
      <c r="C15" s="356" t="s">
        <v>154</v>
      </c>
      <c r="D15" s="357" t="s">
        <v>165</v>
      </c>
      <c r="E15" s="358">
        <v>15000000</v>
      </c>
      <c r="F15" s="331"/>
      <c r="G15" s="359"/>
    </row>
    <row r="16" spans="1:8" s="321" customFormat="1" x14ac:dyDescent="0.2">
      <c r="B16" s="355" t="s">
        <v>166</v>
      </c>
      <c r="C16" s="356" t="s">
        <v>154</v>
      </c>
      <c r="D16" s="357" t="s">
        <v>167</v>
      </c>
      <c r="E16" s="358">
        <v>15000000</v>
      </c>
      <c r="F16" s="360"/>
      <c r="G16" s="361"/>
    </row>
    <row r="17" spans="2:7" s="321" customFormat="1" ht="25.5" x14ac:dyDescent="0.2">
      <c r="B17" s="355" t="s">
        <v>168</v>
      </c>
      <c r="C17" s="356" t="s">
        <v>154</v>
      </c>
      <c r="D17" s="357" t="s">
        <v>169</v>
      </c>
      <c r="E17" s="358"/>
      <c r="F17" s="360"/>
      <c r="G17" s="361">
        <v>18500000</v>
      </c>
    </row>
    <row r="18" spans="2:7" s="321" customFormat="1" ht="25.5" x14ac:dyDescent="0.2">
      <c r="B18" s="355" t="s">
        <v>170</v>
      </c>
      <c r="C18" s="356" t="s">
        <v>154</v>
      </c>
      <c r="D18" s="357" t="s">
        <v>171</v>
      </c>
      <c r="E18" s="358"/>
      <c r="F18" s="360"/>
      <c r="G18" s="361">
        <v>2500000</v>
      </c>
    </row>
    <row r="19" spans="2:7" s="321" customFormat="1" ht="25.5" x14ac:dyDescent="0.2">
      <c r="B19" s="355" t="s">
        <v>172</v>
      </c>
      <c r="C19" s="356" t="s">
        <v>154</v>
      </c>
      <c r="D19" s="357" t="s">
        <v>173</v>
      </c>
      <c r="E19" s="358"/>
      <c r="F19" s="360"/>
      <c r="G19" s="361">
        <v>2600000</v>
      </c>
    </row>
    <row r="20" spans="2:7" s="321" customFormat="1" ht="38.25" x14ac:dyDescent="0.2">
      <c r="B20" s="355" t="s">
        <v>174</v>
      </c>
      <c r="C20" s="356" t="s">
        <v>154</v>
      </c>
      <c r="D20" s="357" t="s">
        <v>175</v>
      </c>
      <c r="E20" s="358"/>
      <c r="F20" s="360"/>
      <c r="G20" s="361">
        <v>100000000</v>
      </c>
    </row>
    <row r="21" spans="2:7" s="321" customFormat="1" ht="38.25" x14ac:dyDescent="0.2">
      <c r="B21" s="355" t="s">
        <v>176</v>
      </c>
      <c r="C21" s="356"/>
      <c r="D21" s="357" t="s">
        <v>177</v>
      </c>
      <c r="E21" s="358"/>
      <c r="F21" s="360"/>
      <c r="G21" s="361">
        <v>1000000</v>
      </c>
    </row>
    <row r="22" spans="2:7" s="321" customFormat="1" ht="51" x14ac:dyDescent="0.2">
      <c r="B22" s="355" t="s">
        <v>178</v>
      </c>
      <c r="C22" s="356"/>
      <c r="D22" s="357" t="s">
        <v>179</v>
      </c>
      <c r="E22" s="358"/>
      <c r="F22" s="360"/>
      <c r="G22" s="361">
        <v>970000</v>
      </c>
    </row>
    <row r="23" spans="2:7" s="321" customFormat="1" ht="38.25" x14ac:dyDescent="0.2">
      <c r="B23" s="355" t="s">
        <v>180</v>
      </c>
      <c r="C23" s="356"/>
      <c r="D23" s="357" t="s">
        <v>181</v>
      </c>
      <c r="E23" s="358"/>
      <c r="F23" s="360"/>
      <c r="G23" s="361">
        <v>18000000</v>
      </c>
    </row>
    <row r="24" spans="2:7" s="321" customFormat="1" ht="63.75" x14ac:dyDescent="0.2">
      <c r="B24" s="355" t="s">
        <v>182</v>
      </c>
      <c r="C24" s="356"/>
      <c r="D24" s="357" t="s">
        <v>183</v>
      </c>
      <c r="E24" s="358"/>
      <c r="F24" s="360"/>
      <c r="G24" s="361">
        <v>5000000</v>
      </c>
    </row>
    <row r="25" spans="2:7" s="321" customFormat="1" ht="63.75" x14ac:dyDescent="0.2">
      <c r="B25" s="355" t="s">
        <v>184</v>
      </c>
      <c r="C25" s="356"/>
      <c r="D25" s="357" t="s">
        <v>185</v>
      </c>
      <c r="E25" s="358"/>
      <c r="F25" s="360"/>
      <c r="G25" s="361">
        <v>2400000</v>
      </c>
    </row>
    <row r="26" spans="2:7" s="321" customFormat="1" ht="38.25" x14ac:dyDescent="0.2">
      <c r="B26" s="355" t="s">
        <v>186</v>
      </c>
      <c r="C26" s="356"/>
      <c r="D26" s="357" t="s">
        <v>187</v>
      </c>
      <c r="E26" s="358"/>
      <c r="F26" s="360"/>
      <c r="G26" s="361">
        <v>10500000</v>
      </c>
    </row>
    <row r="27" spans="2:7" s="321" customFormat="1" ht="63.75" x14ac:dyDescent="0.2">
      <c r="B27" s="355" t="s">
        <v>188</v>
      </c>
      <c r="C27" s="356"/>
      <c r="D27" s="357" t="s">
        <v>189</v>
      </c>
      <c r="E27" s="358"/>
      <c r="F27" s="360"/>
      <c r="G27" s="361">
        <v>13200000</v>
      </c>
    </row>
    <row r="28" spans="2:7" s="321" customFormat="1" ht="25.5" customHeight="1" x14ac:dyDescent="0.2">
      <c r="B28" s="355" t="s">
        <v>190</v>
      </c>
      <c r="C28" s="356"/>
      <c r="D28" s="357"/>
      <c r="E28" s="358"/>
      <c r="F28" s="360"/>
      <c r="G28" s="361">
        <v>2500000</v>
      </c>
    </row>
    <row r="29" spans="2:7" ht="25.5" x14ac:dyDescent="0.2">
      <c r="B29" s="355" t="s">
        <v>191</v>
      </c>
      <c r="C29" s="356"/>
      <c r="D29" s="357" t="s">
        <v>192</v>
      </c>
      <c r="E29" s="358">
        <v>500000</v>
      </c>
      <c r="F29" s="331"/>
      <c r="G29" s="359">
        <f>E29</f>
        <v>500000</v>
      </c>
    </row>
    <row r="30" spans="2:7" ht="25.5" x14ac:dyDescent="0.2">
      <c r="B30" s="355" t="s">
        <v>193</v>
      </c>
      <c r="C30" s="356"/>
      <c r="D30" s="357" t="s">
        <v>194</v>
      </c>
      <c r="E30" s="358">
        <v>37500000</v>
      </c>
      <c r="F30" s="331"/>
      <c r="G30" s="359">
        <f>E30</f>
        <v>37500000</v>
      </c>
    </row>
    <row r="31" spans="2:7" x14ac:dyDescent="0.2">
      <c r="B31" s="355"/>
      <c r="C31" s="356"/>
      <c r="D31" s="357" t="s">
        <v>195</v>
      </c>
      <c r="E31" s="358"/>
      <c r="F31" s="331"/>
      <c r="G31" s="359">
        <v>2500000</v>
      </c>
    </row>
    <row r="32" spans="2:7" x14ac:dyDescent="0.2">
      <c r="B32" s="355" t="s">
        <v>138</v>
      </c>
      <c r="C32" s="356"/>
      <c r="D32" s="357" t="s">
        <v>196</v>
      </c>
      <c r="E32" s="358"/>
      <c r="F32" s="331"/>
      <c r="G32" s="359">
        <v>324036</v>
      </c>
    </row>
    <row r="33" spans="2:7" x14ac:dyDescent="0.2">
      <c r="B33" s="355" t="s">
        <v>197</v>
      </c>
      <c r="C33" s="356"/>
      <c r="D33" s="357" t="s">
        <v>198</v>
      </c>
      <c r="E33" s="358"/>
      <c r="F33" s="331"/>
      <c r="G33" s="359">
        <v>4084000</v>
      </c>
    </row>
    <row r="34" spans="2:7" x14ac:dyDescent="0.2">
      <c r="B34" s="355" t="s">
        <v>199</v>
      </c>
      <c r="C34" s="356"/>
      <c r="D34" s="357" t="s">
        <v>200</v>
      </c>
      <c r="E34" s="358"/>
      <c r="F34" s="331"/>
      <c r="G34" s="359">
        <v>500000</v>
      </c>
    </row>
    <row r="35" spans="2:7" ht="25.5" x14ac:dyDescent="0.2">
      <c r="B35" s="355" t="s">
        <v>201</v>
      </c>
      <c r="C35" s="356"/>
      <c r="D35" s="357" t="s">
        <v>202</v>
      </c>
      <c r="E35" s="358">
        <v>1000000</v>
      </c>
      <c r="F35" s="331"/>
      <c r="G35" s="359">
        <f>E35</f>
        <v>1000000</v>
      </c>
    </row>
    <row r="36" spans="2:7" ht="25.5" x14ac:dyDescent="0.2">
      <c r="B36" s="355" t="s">
        <v>203</v>
      </c>
      <c r="C36" s="356"/>
      <c r="D36" s="357" t="s">
        <v>229</v>
      </c>
      <c r="E36" s="358"/>
      <c r="F36" s="331"/>
      <c r="G36" s="359">
        <v>800000</v>
      </c>
    </row>
    <row r="37" spans="2:7" x14ac:dyDescent="0.2">
      <c r="B37" s="355" t="s">
        <v>204</v>
      </c>
      <c r="C37" s="356"/>
      <c r="D37" s="357" t="s">
        <v>205</v>
      </c>
      <c r="E37" s="358"/>
      <c r="F37" s="331"/>
      <c r="G37" s="359">
        <v>1700000</v>
      </c>
    </row>
    <row r="38" spans="2:7" x14ac:dyDescent="0.2">
      <c r="B38" s="355" t="s">
        <v>206</v>
      </c>
      <c r="C38" s="356"/>
      <c r="D38" s="357" t="s">
        <v>207</v>
      </c>
      <c r="E38" s="358"/>
      <c r="F38" s="331"/>
      <c r="G38" s="359">
        <v>2500000</v>
      </c>
    </row>
    <row r="39" spans="2:7" x14ac:dyDescent="0.2">
      <c r="B39" s="355" t="s">
        <v>208</v>
      </c>
      <c r="C39" s="356"/>
      <c r="D39" s="357" t="s">
        <v>209</v>
      </c>
      <c r="E39" s="358">
        <v>2000000</v>
      </c>
      <c r="F39" s="331"/>
      <c r="G39" s="359"/>
    </row>
    <row r="40" spans="2:7" x14ac:dyDescent="0.2">
      <c r="B40" s="355" t="s">
        <v>210</v>
      </c>
      <c r="C40" s="356"/>
      <c r="D40" s="357" t="s">
        <v>211</v>
      </c>
      <c r="E40" s="358"/>
      <c r="F40" s="331"/>
      <c r="G40" s="359">
        <v>350000</v>
      </c>
    </row>
    <row r="41" spans="2:7" ht="38.25" x14ac:dyDescent="0.2">
      <c r="B41" s="355" t="s">
        <v>212</v>
      </c>
      <c r="C41" s="356"/>
      <c r="D41" s="357" t="s">
        <v>213</v>
      </c>
      <c r="E41" s="358">
        <v>2000000</v>
      </c>
      <c r="F41" s="331"/>
      <c r="G41" s="359">
        <f>E41</f>
        <v>2000000</v>
      </c>
    </row>
    <row r="42" spans="2:7" ht="25.5" x14ac:dyDescent="0.2">
      <c r="B42" s="355" t="s">
        <v>214</v>
      </c>
      <c r="C42" s="356" t="s">
        <v>154</v>
      </c>
      <c r="D42" s="357" t="s">
        <v>215</v>
      </c>
      <c r="E42" s="358"/>
      <c r="F42" s="331"/>
      <c r="G42" s="359">
        <v>6650000</v>
      </c>
    </row>
    <row r="43" spans="2:7" ht="38.25" x14ac:dyDescent="0.2">
      <c r="B43" s="355" t="s">
        <v>216</v>
      </c>
      <c r="C43" s="356"/>
      <c r="D43" s="357" t="s">
        <v>217</v>
      </c>
      <c r="E43" s="358">
        <v>9000000</v>
      </c>
      <c r="F43" s="331"/>
      <c r="G43" s="359"/>
    </row>
    <row r="44" spans="2:7" x14ac:dyDescent="0.2">
      <c r="B44" s="355" t="s">
        <v>218</v>
      </c>
      <c r="C44" s="356"/>
      <c r="D44" s="357" t="s">
        <v>219</v>
      </c>
      <c r="E44" s="358">
        <v>200000</v>
      </c>
      <c r="F44" s="331"/>
      <c r="G44" s="359"/>
    </row>
    <row r="45" spans="2:7" x14ac:dyDescent="0.2">
      <c r="B45" s="355" t="s">
        <v>218</v>
      </c>
      <c r="C45" s="356"/>
      <c r="D45" s="357" t="s">
        <v>220</v>
      </c>
      <c r="E45" s="358"/>
      <c r="F45" s="331"/>
      <c r="G45" s="359">
        <v>100000</v>
      </c>
    </row>
    <row r="46" spans="2:7" ht="25.5" x14ac:dyDescent="0.2">
      <c r="B46" s="355" t="s">
        <v>221</v>
      </c>
      <c r="C46" s="356"/>
      <c r="D46" s="357" t="s">
        <v>222</v>
      </c>
      <c r="E46" s="358"/>
      <c r="F46" s="331"/>
      <c r="G46" s="359">
        <v>1000000</v>
      </c>
    </row>
    <row r="47" spans="2:7" ht="25.5" x14ac:dyDescent="0.2">
      <c r="B47" s="362" t="s">
        <v>223</v>
      </c>
      <c r="C47" s="363"/>
      <c r="D47" s="364" t="s">
        <v>224</v>
      </c>
      <c r="E47" s="365">
        <v>8000000</v>
      </c>
      <c r="F47" s="331"/>
      <c r="G47" s="366">
        <f>E47</f>
        <v>8000000</v>
      </c>
    </row>
    <row r="48" spans="2:7" ht="6.75" customHeight="1" x14ac:dyDescent="0.2">
      <c r="E48" s="349"/>
      <c r="F48" s="331"/>
      <c r="G48" s="349"/>
    </row>
    <row r="49" spans="1:7" s="367" customFormat="1" ht="15.75" thickBot="1" x14ac:dyDescent="0.3">
      <c r="B49" s="326"/>
      <c r="D49" s="368" t="s">
        <v>225</v>
      </c>
      <c r="E49" s="369">
        <f>SUM(E4:E47)</f>
        <v>3445302327.5999999</v>
      </c>
      <c r="G49" s="369">
        <f>SUM(G4:G47)</f>
        <v>3601780363.5999999</v>
      </c>
    </row>
    <row r="50" spans="1:7" ht="7.5" customHeight="1" thickTop="1" x14ac:dyDescent="0.2">
      <c r="F50" s="331"/>
    </row>
    <row r="51" spans="1:7" ht="14.25" customHeight="1" x14ac:dyDescent="0.2">
      <c r="B51" s="370" t="s">
        <v>226</v>
      </c>
      <c r="C51" s="371"/>
      <c r="D51" s="372"/>
      <c r="E51" s="373">
        <f>E55-E53-E49</f>
        <v>138482078.4000001</v>
      </c>
      <c r="G51" s="373">
        <f>G55-G53-G49</f>
        <v>-17995957.599999905</v>
      </c>
    </row>
    <row r="52" spans="1:7" ht="6" customHeight="1" x14ac:dyDescent="0.2">
      <c r="B52" s="326"/>
      <c r="D52" s="326"/>
      <c r="E52" s="374"/>
      <c r="G52" s="374"/>
    </row>
    <row r="53" spans="1:7" x14ac:dyDescent="0.2">
      <c r="A53" s="348"/>
      <c r="B53" s="348"/>
      <c r="C53" s="335"/>
      <c r="D53" s="375" t="s">
        <v>227</v>
      </c>
      <c r="E53" s="376">
        <f>1514630+16481328</f>
        <v>17995958</v>
      </c>
      <c r="G53" s="376">
        <f>E53</f>
        <v>17995958</v>
      </c>
    </row>
    <row r="54" spans="1:7" x14ac:dyDescent="0.2">
      <c r="B54" s="326"/>
      <c r="C54" s="335"/>
      <c r="D54" s="377"/>
      <c r="E54" s="337"/>
      <c r="G54" s="337"/>
    </row>
    <row r="55" spans="1:7" ht="13.5" thickBot="1" x14ac:dyDescent="0.25">
      <c r="C55" s="335"/>
      <c r="D55" s="368" t="s">
        <v>228</v>
      </c>
      <c r="E55" s="378">
        <v>3601780364</v>
      </c>
      <c r="G55" s="378">
        <v>3601780364</v>
      </c>
    </row>
    <row r="56" spans="1:7" ht="13.5" thickTop="1" x14ac:dyDescent="0.2">
      <c r="C56" s="335"/>
      <c r="D56" s="377"/>
      <c r="E56" s="337"/>
      <c r="G56" s="337"/>
    </row>
    <row r="57" spans="1:7" x14ac:dyDescent="0.2">
      <c r="C57" s="335"/>
      <c r="D57" s="377"/>
      <c r="E57" s="337"/>
      <c r="G57" s="337"/>
    </row>
  </sheetData>
  <pageMargins left="0.7" right="0.7" top="0.75" bottom="0.75" header="0.3" footer="0.3"/>
  <pageSetup scale="90" orientation="landscape" r:id="rId1"/>
  <headerFooter>
    <oddHeader>&amp;CSB105 Section 7.27
Senate and House Comparison
Use of ESSER II Leadership funds</oddHeader>
    <oddFooter>&amp;L&amp;"Arial,Italic"&amp;9Financial and Business Services
Department of Public Instruction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FCF74-E166-4AE2-818B-AA38F34F6429}">
  <dimension ref="A1:L25"/>
  <sheetViews>
    <sheetView workbookViewId="0">
      <selection activeCell="F25" sqref="F25"/>
    </sheetView>
  </sheetViews>
  <sheetFormatPr defaultColWidth="9.140625" defaultRowHeight="12.75" x14ac:dyDescent="0.2"/>
  <cols>
    <col min="3" max="3" width="25.140625" bestFit="1" customWidth="1"/>
    <col min="4" max="4" width="3.5703125" customWidth="1"/>
    <col min="5" max="5" width="1.85546875" customWidth="1"/>
    <col min="7" max="7" width="19.7109375" customWidth="1"/>
    <col min="9" max="10" width="0" hidden="1" customWidth="1"/>
    <col min="12" max="12" width="19.85546875" customWidth="1"/>
  </cols>
  <sheetData>
    <row r="1" spans="1:12" x14ac:dyDescent="0.2">
      <c r="A1" s="235" t="s">
        <v>134</v>
      </c>
      <c r="B1" s="235"/>
      <c r="C1" s="233"/>
      <c r="D1" s="229"/>
      <c r="E1" s="229"/>
      <c r="F1" s="229"/>
      <c r="G1" s="229"/>
      <c r="H1" s="229"/>
      <c r="I1" s="229"/>
      <c r="J1" s="229"/>
      <c r="K1" s="229"/>
      <c r="L1" s="229"/>
    </row>
    <row r="2" spans="1:12" x14ac:dyDescent="0.2">
      <c r="A2" s="229"/>
      <c r="B2" s="229"/>
      <c r="C2" s="229"/>
      <c r="D2" s="271"/>
      <c r="E2" s="229"/>
      <c r="F2" s="639" t="s">
        <v>19</v>
      </c>
      <c r="G2" s="640"/>
      <c r="H2" s="229"/>
      <c r="I2" s="639"/>
      <c r="J2" s="640"/>
      <c r="K2" s="639" t="s">
        <v>8</v>
      </c>
      <c r="L2" s="640"/>
    </row>
    <row r="3" spans="1:12" x14ac:dyDescent="0.2">
      <c r="A3" s="243" t="s">
        <v>30</v>
      </c>
      <c r="B3" s="249"/>
      <c r="C3" s="251"/>
      <c r="D3" s="263"/>
      <c r="E3" s="229"/>
      <c r="F3" s="250" t="s">
        <v>98</v>
      </c>
      <c r="G3" s="245"/>
      <c r="H3" s="229"/>
      <c r="I3" s="250"/>
      <c r="J3" s="245"/>
      <c r="K3" s="250"/>
      <c r="L3" s="245"/>
    </row>
    <row r="4" spans="1:12" x14ac:dyDescent="0.2">
      <c r="A4" s="252"/>
      <c r="B4" s="253" t="s">
        <v>90</v>
      </c>
      <c r="C4" s="254"/>
      <c r="D4" s="263"/>
      <c r="E4" s="229"/>
      <c r="F4" s="238"/>
      <c r="G4" s="239"/>
      <c r="H4" s="229"/>
      <c r="I4" s="238"/>
      <c r="J4" s="239"/>
      <c r="K4" s="238"/>
      <c r="L4" s="239"/>
    </row>
    <row r="5" spans="1:12" x14ac:dyDescent="0.2">
      <c r="A5" s="252"/>
      <c r="B5" s="253"/>
      <c r="C5" s="254" t="s">
        <v>93</v>
      </c>
      <c r="D5" s="229"/>
      <c r="E5" s="229"/>
      <c r="F5" s="641"/>
      <c r="G5" s="642"/>
      <c r="H5" s="229"/>
      <c r="I5" s="269"/>
      <c r="J5" s="239"/>
      <c r="K5" s="641"/>
      <c r="L5" s="642"/>
    </row>
    <row r="6" spans="1:12" x14ac:dyDescent="0.2">
      <c r="A6" s="252"/>
      <c r="C6" s="254"/>
      <c r="D6" s="229"/>
      <c r="E6" s="229"/>
      <c r="F6" s="240"/>
      <c r="G6" s="239"/>
      <c r="H6" s="229"/>
      <c r="I6" s="240"/>
      <c r="J6" s="239"/>
      <c r="K6" s="240"/>
      <c r="L6" s="239"/>
    </row>
    <row r="7" spans="1:12" ht="37.5" customHeight="1" x14ac:dyDescent="0.2">
      <c r="A7" s="252"/>
      <c r="B7" s="255" t="s">
        <v>69</v>
      </c>
      <c r="C7" s="254"/>
      <c r="D7" s="229"/>
      <c r="E7" s="229"/>
      <c r="F7" s="637"/>
      <c r="G7" s="638"/>
      <c r="H7" s="229"/>
      <c r="I7" s="318"/>
      <c r="J7" s="239"/>
      <c r="K7" s="268"/>
      <c r="L7" s="262"/>
    </row>
    <row r="8" spans="1:12" x14ac:dyDescent="0.2">
      <c r="A8" s="252"/>
      <c r="B8" s="229"/>
      <c r="C8" s="254"/>
      <c r="D8" s="229"/>
      <c r="E8" s="229"/>
      <c r="F8" s="241"/>
      <c r="G8" s="239"/>
      <c r="H8" s="229"/>
      <c r="I8" s="241"/>
      <c r="J8" s="239"/>
      <c r="K8" s="241"/>
      <c r="L8" s="262"/>
    </row>
    <row r="9" spans="1:12" ht="38.25" customHeight="1" x14ac:dyDescent="0.2">
      <c r="A9" s="252"/>
      <c r="B9" s="255" t="s">
        <v>89</v>
      </c>
      <c r="C9" s="254"/>
      <c r="D9" s="229"/>
      <c r="E9" s="229"/>
      <c r="F9" s="240"/>
      <c r="G9" s="239"/>
      <c r="H9" s="229"/>
      <c r="I9" s="240"/>
      <c r="J9" s="239"/>
      <c r="K9" s="645"/>
      <c r="L9" s="646"/>
    </row>
    <row r="10" spans="1:12" ht="33.75" customHeight="1" x14ac:dyDescent="0.2">
      <c r="A10" s="252"/>
      <c r="B10" s="255"/>
      <c r="C10" s="254"/>
      <c r="D10" s="229"/>
      <c r="E10" s="229"/>
      <c r="F10" s="240"/>
      <c r="G10" s="239"/>
      <c r="H10" s="229"/>
      <c r="I10" s="240"/>
      <c r="J10" s="239"/>
      <c r="K10" s="645"/>
      <c r="L10" s="646"/>
    </row>
    <row r="11" spans="1:12" ht="36.75" customHeight="1" x14ac:dyDescent="0.2">
      <c r="A11" s="252"/>
      <c r="B11" s="255"/>
      <c r="C11" s="254"/>
      <c r="D11" s="229"/>
      <c r="E11" s="229"/>
      <c r="F11" s="645"/>
      <c r="G11" s="646"/>
      <c r="H11" s="229"/>
      <c r="I11" s="240"/>
      <c r="J11" s="239"/>
      <c r="K11" s="240"/>
      <c r="L11" s="274"/>
    </row>
    <row r="12" spans="1:12" ht="30.75" customHeight="1" x14ac:dyDescent="0.2">
      <c r="A12" s="252"/>
      <c r="B12" s="229"/>
      <c r="C12" s="265"/>
      <c r="D12" s="229"/>
      <c r="E12" s="229"/>
      <c r="F12" s="645"/>
      <c r="G12" s="646"/>
      <c r="H12" s="229"/>
      <c r="I12" s="647"/>
      <c r="J12" s="648"/>
      <c r="K12" s="647"/>
      <c r="L12" s="648"/>
    </row>
    <row r="13" spans="1:12" x14ac:dyDescent="0.2">
      <c r="A13" s="252"/>
      <c r="B13" s="229"/>
      <c r="C13" s="254"/>
      <c r="D13" s="229"/>
      <c r="E13" s="229"/>
      <c r="F13" s="240"/>
      <c r="G13" s="239"/>
      <c r="H13" s="229"/>
      <c r="I13" s="240"/>
      <c r="J13" s="239"/>
      <c r="K13" s="240"/>
      <c r="L13" s="239"/>
    </row>
    <row r="14" spans="1:12" x14ac:dyDescent="0.2">
      <c r="A14" s="244" t="s">
        <v>61</v>
      </c>
      <c r="B14" s="246"/>
      <c r="C14" s="251"/>
      <c r="D14" s="247"/>
      <c r="E14" s="229"/>
      <c r="F14" s="248"/>
      <c r="G14" s="245"/>
      <c r="H14" s="229"/>
      <c r="I14" s="248"/>
      <c r="J14" s="245"/>
      <c r="K14" s="248"/>
      <c r="L14" s="245"/>
    </row>
    <row r="15" spans="1:12" ht="36" customHeight="1" x14ac:dyDescent="0.2">
      <c r="A15" s="121"/>
      <c r="B15" s="277" t="s">
        <v>101</v>
      </c>
      <c r="C15" s="265" t="s">
        <v>46</v>
      </c>
      <c r="D15" s="229"/>
      <c r="E15" s="236"/>
      <c r="F15" s="651">
        <v>1.4999999999999999E-2</v>
      </c>
      <c r="G15" s="652"/>
      <c r="H15" s="236"/>
      <c r="I15" s="261"/>
      <c r="J15" s="239"/>
      <c r="K15" s="649"/>
      <c r="L15" s="650"/>
    </row>
    <row r="16" spans="1:12" ht="11.25" customHeight="1" x14ac:dyDescent="0.2">
      <c r="A16" s="238"/>
      <c r="B16" s="229"/>
      <c r="C16" s="158"/>
      <c r="D16" s="229"/>
      <c r="E16" s="236"/>
      <c r="F16" s="261"/>
      <c r="G16" s="273"/>
      <c r="H16" s="236"/>
      <c r="I16" s="261"/>
      <c r="J16" s="239"/>
      <c r="K16" s="653"/>
      <c r="L16" s="654"/>
    </row>
    <row r="17" spans="1:12" ht="25.5" customHeight="1" x14ac:dyDescent="0.2">
      <c r="A17" s="252"/>
      <c r="B17" s="255" t="s">
        <v>69</v>
      </c>
      <c r="C17" s="158"/>
      <c r="D17" s="229"/>
      <c r="E17" s="229"/>
      <c r="F17" s="647" t="s">
        <v>135</v>
      </c>
      <c r="G17" s="648"/>
      <c r="H17" s="229"/>
      <c r="I17" s="242"/>
      <c r="J17" s="262"/>
      <c r="K17" s="242"/>
      <c r="L17" s="262"/>
    </row>
    <row r="18" spans="1:12" x14ac:dyDescent="0.2">
      <c r="A18" s="252"/>
      <c r="B18" s="255"/>
      <c r="C18" s="158"/>
      <c r="D18" s="229"/>
      <c r="E18" s="229"/>
      <c r="F18" s="647" t="s">
        <v>136</v>
      </c>
      <c r="G18" s="648"/>
      <c r="H18" s="229"/>
      <c r="I18" s="242"/>
      <c r="J18" s="262"/>
      <c r="K18" s="242"/>
      <c r="L18" s="262"/>
    </row>
    <row r="19" spans="1:12" ht="12.75" customHeight="1" x14ac:dyDescent="0.2">
      <c r="A19" s="256"/>
      <c r="B19" s="230"/>
      <c r="C19" s="257"/>
      <c r="D19" s="229"/>
      <c r="E19" s="229"/>
      <c r="F19" s="643"/>
      <c r="G19" s="644"/>
      <c r="H19" s="229"/>
      <c r="I19" s="242"/>
      <c r="J19" s="262"/>
      <c r="K19" s="643"/>
      <c r="L19" s="644"/>
    </row>
    <row r="20" spans="1:12" x14ac:dyDescent="0.2">
      <c r="A20" s="244" t="s">
        <v>52</v>
      </c>
      <c r="B20" s="246"/>
      <c r="C20" s="251"/>
      <c r="D20" s="247"/>
      <c r="E20" s="236"/>
      <c r="F20" s="258"/>
      <c r="G20" s="245"/>
      <c r="H20" s="229"/>
      <c r="I20" s="242"/>
      <c r="J20" s="262"/>
      <c r="K20" s="258"/>
      <c r="L20" s="245"/>
    </row>
    <row r="21" spans="1:12" ht="20.25" customHeight="1" x14ac:dyDescent="0.2">
      <c r="A21" s="267"/>
      <c r="B21" s="253" t="s">
        <v>101</v>
      </c>
      <c r="C21" s="254" t="s">
        <v>99</v>
      </c>
      <c r="D21" s="229"/>
      <c r="E21" s="229"/>
      <c r="F21" s="655">
        <v>1.4999999999999999E-2</v>
      </c>
      <c r="G21" s="656"/>
      <c r="H21" s="229"/>
      <c r="I21" s="242"/>
      <c r="J21" s="262"/>
      <c r="K21" s="655"/>
      <c r="L21" s="656"/>
    </row>
    <row r="22" spans="1:12" ht="25.5" customHeight="1" x14ac:dyDescent="0.2">
      <c r="A22" s="121"/>
      <c r="B22" s="229"/>
      <c r="C22" s="254"/>
      <c r="D22" s="229"/>
      <c r="E22" s="229"/>
      <c r="F22" s="657"/>
      <c r="G22" s="658"/>
      <c r="H22" s="229"/>
      <c r="I22" s="242"/>
      <c r="J22" s="262"/>
      <c r="K22" s="657"/>
      <c r="L22" s="658"/>
    </row>
    <row r="23" spans="1:12" x14ac:dyDescent="0.2">
      <c r="A23" s="244" t="s">
        <v>20</v>
      </c>
      <c r="B23" s="246"/>
      <c r="C23" s="251"/>
      <c r="D23" s="247"/>
      <c r="E23" s="236"/>
      <c r="F23" s="258"/>
      <c r="G23" s="245"/>
      <c r="H23" s="234"/>
      <c r="I23" s="258"/>
      <c r="J23" s="245"/>
      <c r="K23" s="258"/>
      <c r="L23" s="245"/>
    </row>
    <row r="24" spans="1:12" ht="57.75" customHeight="1" x14ac:dyDescent="0.2">
      <c r="A24" s="260"/>
      <c r="B24" s="259"/>
      <c r="C24" s="270" t="s">
        <v>37</v>
      </c>
      <c r="D24" s="229"/>
      <c r="E24" s="236"/>
      <c r="F24" s="659" t="s">
        <v>137</v>
      </c>
      <c r="G24" s="660"/>
      <c r="H24" s="234"/>
      <c r="I24" s="319"/>
      <c r="J24" s="320"/>
      <c r="K24" s="659"/>
      <c r="L24" s="660"/>
    </row>
    <row r="25" spans="1:12" x14ac:dyDescent="0.2">
      <c r="A25" s="252"/>
      <c r="B25" s="229"/>
      <c r="C25" s="263"/>
      <c r="D25" s="229"/>
      <c r="E25" s="236"/>
      <c r="F25" s="231"/>
      <c r="G25" s="232"/>
      <c r="H25" s="236"/>
      <c r="I25" s="231"/>
      <c r="J25" s="232"/>
      <c r="K25" s="237"/>
      <c r="L25" s="62"/>
    </row>
  </sheetData>
  <mergeCells count="25">
    <mergeCell ref="K21:L21"/>
    <mergeCell ref="F21:G21"/>
    <mergeCell ref="K22:L22"/>
    <mergeCell ref="F22:G22"/>
    <mergeCell ref="K24:L24"/>
    <mergeCell ref="F24:G24"/>
    <mergeCell ref="K19:L19"/>
    <mergeCell ref="F19:G19"/>
    <mergeCell ref="K9:L9"/>
    <mergeCell ref="K10:L10"/>
    <mergeCell ref="F11:G11"/>
    <mergeCell ref="K12:L12"/>
    <mergeCell ref="F12:G12"/>
    <mergeCell ref="I12:J12"/>
    <mergeCell ref="K15:L15"/>
    <mergeCell ref="F15:G15"/>
    <mergeCell ref="K16:L16"/>
    <mergeCell ref="F17:G17"/>
    <mergeCell ref="F18:G18"/>
    <mergeCell ref="F7:G7"/>
    <mergeCell ref="K2:L2"/>
    <mergeCell ref="F2:G2"/>
    <mergeCell ref="I2:J2"/>
    <mergeCell ref="K5:L5"/>
    <mergeCell ref="F5:G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3A1E1-D7C7-458F-9232-C1845776E0A0}">
  <sheetPr>
    <pageSetUpPr fitToPage="1"/>
  </sheetPr>
  <dimension ref="A1:L29"/>
  <sheetViews>
    <sheetView topLeftCell="A3" workbookViewId="0">
      <selection activeCell="H15" sqref="H15:L15"/>
    </sheetView>
  </sheetViews>
  <sheetFormatPr defaultRowHeight="12.75" x14ac:dyDescent="0.2"/>
  <cols>
    <col min="3" max="3" width="25.140625" bestFit="1" customWidth="1"/>
    <col min="4" max="4" width="3.5703125" customWidth="1"/>
    <col min="6" max="6" width="19.85546875" customWidth="1"/>
    <col min="7" max="7" width="1.85546875" customWidth="1"/>
    <col min="9" max="9" width="19.7109375" customWidth="1"/>
    <col min="10" max="10" width="2.42578125" customWidth="1"/>
    <col min="11" max="11" width="11.28515625" customWidth="1"/>
    <col min="12" max="12" width="14.7109375" customWidth="1"/>
  </cols>
  <sheetData>
    <row r="1" spans="1:12" x14ac:dyDescent="0.2">
      <c r="A1" s="235" t="s">
        <v>124</v>
      </c>
      <c r="B1" s="235"/>
      <c r="C1" s="233"/>
      <c r="D1" s="229"/>
      <c r="E1" s="229"/>
      <c r="F1" s="229"/>
      <c r="G1" s="229"/>
      <c r="H1" s="229"/>
      <c r="I1" s="229"/>
      <c r="J1" s="229"/>
      <c r="K1" s="229"/>
      <c r="L1" s="229"/>
    </row>
    <row r="2" spans="1:12" x14ac:dyDescent="0.2">
      <c r="A2" s="229"/>
      <c r="B2" s="229"/>
      <c r="C2" s="229"/>
      <c r="D2" s="271"/>
      <c r="E2" s="639" t="s">
        <v>8</v>
      </c>
      <c r="F2" s="640"/>
      <c r="G2" s="229"/>
      <c r="H2" s="639" t="s">
        <v>19</v>
      </c>
      <c r="I2" s="640"/>
      <c r="J2" s="229"/>
      <c r="K2" s="639" t="s">
        <v>13</v>
      </c>
      <c r="L2" s="640"/>
    </row>
    <row r="3" spans="1:12" x14ac:dyDescent="0.2">
      <c r="A3" s="243" t="s">
        <v>30</v>
      </c>
      <c r="B3" s="249"/>
      <c r="C3" s="251"/>
      <c r="D3" s="263"/>
      <c r="E3" s="250"/>
      <c r="F3" s="245"/>
      <c r="G3" s="229"/>
      <c r="H3" s="250" t="s">
        <v>98</v>
      </c>
      <c r="I3" s="245"/>
      <c r="J3" s="229"/>
      <c r="K3" s="250"/>
      <c r="L3" s="245"/>
    </row>
    <row r="4" spans="1:12" x14ac:dyDescent="0.2">
      <c r="A4" s="252"/>
      <c r="B4" s="253" t="s">
        <v>90</v>
      </c>
      <c r="C4" s="254"/>
      <c r="D4" s="263"/>
      <c r="E4" s="238"/>
      <c r="F4" s="239"/>
      <c r="G4" s="229"/>
      <c r="H4" s="238"/>
      <c r="I4" s="239"/>
      <c r="J4" s="229"/>
      <c r="K4" s="238"/>
      <c r="L4" s="239"/>
    </row>
    <row r="5" spans="1:12" x14ac:dyDescent="0.2">
      <c r="A5" s="252"/>
      <c r="B5" s="253"/>
      <c r="C5" s="254" t="s">
        <v>93</v>
      </c>
      <c r="D5" s="229"/>
      <c r="E5" s="641"/>
      <c r="F5" s="642"/>
      <c r="G5" s="229"/>
      <c r="H5" s="641"/>
      <c r="I5" s="642"/>
      <c r="J5" s="229"/>
      <c r="K5" s="269"/>
      <c r="L5" s="239"/>
    </row>
    <row r="6" spans="1:12" x14ac:dyDescent="0.2">
      <c r="A6" s="252"/>
      <c r="C6" s="254"/>
      <c r="D6" s="229"/>
      <c r="E6" s="240"/>
      <c r="F6" s="239"/>
      <c r="G6" s="229"/>
      <c r="H6" s="240"/>
      <c r="I6" s="239"/>
      <c r="J6" s="229"/>
      <c r="K6" s="240"/>
      <c r="L6" s="239"/>
    </row>
    <row r="7" spans="1:12" ht="37.5" customHeight="1" x14ac:dyDescent="0.2">
      <c r="A7" s="252"/>
      <c r="B7" s="255" t="s">
        <v>69</v>
      </c>
      <c r="C7" s="254"/>
      <c r="D7" s="229"/>
      <c r="E7" s="268" t="s">
        <v>88</v>
      </c>
      <c r="F7" s="262"/>
      <c r="G7" s="229"/>
      <c r="H7" s="637" t="s">
        <v>91</v>
      </c>
      <c r="I7" s="638"/>
      <c r="J7" s="229"/>
      <c r="K7" s="637" t="s">
        <v>121</v>
      </c>
      <c r="L7" s="638"/>
    </row>
    <row r="8" spans="1:12" x14ac:dyDescent="0.2">
      <c r="A8" s="252"/>
      <c r="B8" s="229"/>
      <c r="C8" s="254"/>
      <c r="D8" s="229"/>
      <c r="E8" s="241"/>
      <c r="F8" s="262"/>
      <c r="G8" s="229"/>
      <c r="H8" s="241"/>
      <c r="I8" s="239"/>
      <c r="J8" s="229"/>
      <c r="K8" s="241"/>
      <c r="L8" s="239"/>
    </row>
    <row r="9" spans="1:12" ht="38.25" customHeight="1" x14ac:dyDescent="0.2">
      <c r="A9" s="252"/>
      <c r="B9" s="255" t="s">
        <v>89</v>
      </c>
      <c r="C9" s="254"/>
      <c r="D9" s="229"/>
      <c r="E9" s="645" t="s">
        <v>97</v>
      </c>
      <c r="F9" s="646"/>
      <c r="G9" s="229"/>
      <c r="H9" s="240"/>
      <c r="I9" s="239"/>
      <c r="J9" s="229"/>
      <c r="K9" s="240"/>
      <c r="L9" s="239"/>
    </row>
    <row r="10" spans="1:12" ht="33.75" customHeight="1" x14ac:dyDescent="0.2">
      <c r="A10" s="252"/>
      <c r="B10" s="255"/>
      <c r="C10" s="254"/>
      <c r="D10" s="229"/>
      <c r="E10" s="645" t="s">
        <v>110</v>
      </c>
      <c r="F10" s="646"/>
      <c r="G10" s="229"/>
      <c r="H10" s="240"/>
      <c r="I10" s="239"/>
      <c r="J10" s="229"/>
      <c r="K10" s="645" t="s">
        <v>122</v>
      </c>
      <c r="L10" s="646"/>
    </row>
    <row r="11" spans="1:12" ht="36.75" customHeight="1" x14ac:dyDescent="0.2">
      <c r="A11" s="252"/>
      <c r="B11" s="255"/>
      <c r="C11" s="254"/>
      <c r="D11" s="229"/>
      <c r="E11" s="240"/>
      <c r="F11" s="274"/>
      <c r="G11" s="229"/>
      <c r="H11" s="645" t="s">
        <v>117</v>
      </c>
      <c r="I11" s="646"/>
      <c r="J11" s="229"/>
      <c r="K11" s="645" t="s">
        <v>117</v>
      </c>
      <c r="L11" s="646"/>
    </row>
    <row r="12" spans="1:12" ht="33.75" customHeight="1" x14ac:dyDescent="0.2">
      <c r="A12" s="252"/>
      <c r="B12" s="229"/>
      <c r="C12" s="265"/>
      <c r="D12" s="229"/>
      <c r="E12" s="647" t="s">
        <v>102</v>
      </c>
      <c r="F12" s="648"/>
      <c r="G12" s="229"/>
      <c r="H12" s="645" t="s">
        <v>102</v>
      </c>
      <c r="I12" s="646"/>
      <c r="J12" s="229"/>
      <c r="K12" s="645" t="s">
        <v>102</v>
      </c>
      <c r="L12" s="646"/>
    </row>
    <row r="13" spans="1:12" x14ac:dyDescent="0.2">
      <c r="A13" s="252"/>
      <c r="B13" s="229"/>
      <c r="C13" s="254"/>
      <c r="D13" s="229"/>
      <c r="E13" s="240"/>
      <c r="F13" s="239"/>
      <c r="G13" s="229"/>
      <c r="H13" s="240"/>
      <c r="I13" s="239"/>
      <c r="J13" s="229"/>
      <c r="K13" s="240"/>
      <c r="L13" s="239"/>
    </row>
    <row r="14" spans="1:12" x14ac:dyDescent="0.2">
      <c r="A14" s="244" t="s">
        <v>61</v>
      </c>
      <c r="B14" s="246"/>
      <c r="C14" s="251"/>
      <c r="D14" s="247"/>
      <c r="E14" s="248"/>
      <c r="F14" s="245"/>
      <c r="G14" s="229"/>
      <c r="H14" s="248"/>
      <c r="I14" s="245"/>
      <c r="J14" s="229"/>
      <c r="K14" s="248"/>
      <c r="L14" s="245"/>
    </row>
    <row r="15" spans="1:12" ht="51.75" customHeight="1" x14ac:dyDescent="0.2">
      <c r="A15" s="121"/>
      <c r="B15" s="277" t="s">
        <v>101</v>
      </c>
      <c r="C15" s="265" t="s">
        <v>46</v>
      </c>
      <c r="D15" s="229"/>
      <c r="E15" s="649"/>
      <c r="F15" s="650"/>
      <c r="G15" s="236"/>
      <c r="H15" s="667"/>
      <c r="I15" s="668"/>
      <c r="J15" s="236"/>
      <c r="K15" s="261"/>
      <c r="L15" s="239"/>
    </row>
    <row r="16" spans="1:12" ht="69.75" customHeight="1" x14ac:dyDescent="0.2">
      <c r="A16" s="238"/>
      <c r="B16" s="229"/>
      <c r="C16" s="158"/>
      <c r="D16" s="229"/>
      <c r="E16" s="653" t="s">
        <v>92</v>
      </c>
      <c r="F16" s="654"/>
      <c r="G16" s="236"/>
      <c r="H16" s="261"/>
      <c r="I16" s="273"/>
      <c r="J16" s="236"/>
      <c r="K16" s="261"/>
      <c r="L16" s="239"/>
    </row>
    <row r="17" spans="1:12" x14ac:dyDescent="0.2">
      <c r="A17" s="238"/>
      <c r="B17" s="229"/>
      <c r="C17" s="158"/>
      <c r="D17" s="229"/>
      <c r="E17" s="261"/>
      <c r="F17" s="272"/>
      <c r="G17" s="236"/>
      <c r="H17" s="261"/>
      <c r="I17" s="273"/>
      <c r="J17" s="236"/>
      <c r="K17" s="261"/>
      <c r="L17" s="239"/>
    </row>
    <row r="18" spans="1:12" ht="25.5" customHeight="1" x14ac:dyDescent="0.2">
      <c r="A18" s="252"/>
      <c r="B18" s="255" t="s">
        <v>69</v>
      </c>
      <c r="C18" s="158"/>
      <c r="D18" s="229"/>
      <c r="E18" s="242"/>
      <c r="F18" s="262"/>
      <c r="G18" s="229"/>
      <c r="H18" s="647" t="s">
        <v>100</v>
      </c>
      <c r="I18" s="648"/>
      <c r="J18" s="229"/>
      <c r="K18" s="647" t="s">
        <v>100</v>
      </c>
      <c r="L18" s="648"/>
    </row>
    <row r="19" spans="1:12" ht="51.75" customHeight="1" x14ac:dyDescent="0.2">
      <c r="A19" s="252"/>
      <c r="B19" s="255"/>
      <c r="C19" s="158"/>
      <c r="D19" s="229"/>
      <c r="E19" s="242"/>
      <c r="F19" s="262"/>
      <c r="G19" s="229"/>
      <c r="H19" s="647" t="s">
        <v>115</v>
      </c>
      <c r="I19" s="648"/>
      <c r="J19" s="229"/>
      <c r="K19" s="647" t="s">
        <v>115</v>
      </c>
      <c r="L19" s="648"/>
    </row>
    <row r="20" spans="1:12" ht="51.75" customHeight="1" x14ac:dyDescent="0.2">
      <c r="A20" s="256"/>
      <c r="B20" s="230"/>
      <c r="C20" s="257"/>
      <c r="D20" s="229"/>
      <c r="E20" s="643" t="s">
        <v>118</v>
      </c>
      <c r="F20" s="644"/>
      <c r="G20" s="229"/>
      <c r="H20" s="643" t="s">
        <v>108</v>
      </c>
      <c r="I20" s="644"/>
      <c r="J20" s="229"/>
      <c r="K20" s="643" t="s">
        <v>108</v>
      </c>
      <c r="L20" s="644"/>
    </row>
    <row r="21" spans="1:12" x14ac:dyDescent="0.2">
      <c r="A21" s="244" t="s">
        <v>52</v>
      </c>
      <c r="B21" s="246"/>
      <c r="C21" s="251"/>
      <c r="D21" s="247"/>
      <c r="E21" s="258"/>
      <c r="F21" s="245"/>
      <c r="G21" s="236"/>
      <c r="H21" s="258"/>
      <c r="I21" s="245"/>
      <c r="J21" s="229"/>
      <c r="K21" s="258"/>
      <c r="L21" s="245"/>
    </row>
    <row r="22" spans="1:12" ht="20.25" customHeight="1" x14ac:dyDescent="0.2">
      <c r="A22" s="267"/>
      <c r="B22" s="253" t="s">
        <v>101</v>
      </c>
      <c r="C22" s="254" t="s">
        <v>99</v>
      </c>
      <c r="D22" s="229"/>
      <c r="E22" s="655">
        <v>6.3E-2</v>
      </c>
      <c r="F22" s="656"/>
      <c r="G22" s="229"/>
      <c r="H22" s="655">
        <v>1.2500000000000001E-2</v>
      </c>
      <c r="I22" s="656"/>
      <c r="J22" s="229"/>
      <c r="K22" s="242"/>
      <c r="L22" s="262"/>
    </row>
    <row r="23" spans="1:12" ht="25.5" customHeight="1" x14ac:dyDescent="0.2">
      <c r="A23" s="121"/>
      <c r="B23" s="229"/>
      <c r="C23" s="254"/>
      <c r="D23" s="229"/>
      <c r="E23" s="657" t="s">
        <v>94</v>
      </c>
      <c r="F23" s="658"/>
      <c r="G23" s="229"/>
      <c r="H23" s="657" t="s">
        <v>95</v>
      </c>
      <c r="I23" s="658"/>
      <c r="J23" s="229"/>
      <c r="K23" s="657" t="s">
        <v>95</v>
      </c>
      <c r="L23" s="658"/>
    </row>
    <row r="24" spans="1:12" ht="37.5" customHeight="1" x14ac:dyDescent="0.2">
      <c r="A24" s="267"/>
      <c r="B24" s="229"/>
      <c r="C24" s="254"/>
      <c r="D24" s="229"/>
      <c r="E24" s="669" t="s">
        <v>109</v>
      </c>
      <c r="F24" s="670"/>
      <c r="G24" s="229"/>
      <c r="H24" s="242"/>
      <c r="I24" s="262"/>
      <c r="J24" s="229"/>
      <c r="K24" s="242"/>
      <c r="L24" s="262"/>
    </row>
    <row r="25" spans="1:12" x14ac:dyDescent="0.2">
      <c r="A25" s="252"/>
      <c r="B25" s="229"/>
      <c r="C25" s="254"/>
      <c r="D25" s="264"/>
      <c r="E25" s="229"/>
      <c r="F25" s="239"/>
      <c r="G25" s="236"/>
      <c r="H25" s="241"/>
      <c r="I25" s="262"/>
      <c r="J25" s="236"/>
      <c r="K25" s="241"/>
      <c r="L25" s="262"/>
    </row>
    <row r="26" spans="1:12" x14ac:dyDescent="0.2">
      <c r="A26" s="244" t="s">
        <v>20</v>
      </c>
      <c r="B26" s="246"/>
      <c r="C26" s="251"/>
      <c r="D26" s="247"/>
      <c r="E26" s="258"/>
      <c r="F26" s="245"/>
      <c r="G26" s="236"/>
      <c r="H26" s="258"/>
      <c r="I26" s="245"/>
      <c r="J26" s="234"/>
      <c r="K26" s="258"/>
      <c r="L26" s="245"/>
    </row>
    <row r="27" spans="1:12" ht="57.75" customHeight="1" x14ac:dyDescent="0.2">
      <c r="A27" s="260"/>
      <c r="B27" s="259"/>
      <c r="C27" s="270" t="s">
        <v>37</v>
      </c>
      <c r="D27" s="229"/>
      <c r="E27" s="659" t="s">
        <v>96</v>
      </c>
      <c r="F27" s="660"/>
      <c r="G27" s="236"/>
      <c r="H27" s="663" t="s">
        <v>103</v>
      </c>
      <c r="I27" s="664"/>
      <c r="J27" s="234"/>
      <c r="K27" s="663" t="s">
        <v>103</v>
      </c>
      <c r="L27" s="664"/>
    </row>
    <row r="28" spans="1:12" ht="27.75" customHeight="1" x14ac:dyDescent="0.2">
      <c r="A28" s="256"/>
      <c r="B28" s="230"/>
      <c r="C28" s="257"/>
      <c r="D28" s="229"/>
      <c r="E28" s="665" t="s">
        <v>116</v>
      </c>
      <c r="F28" s="666"/>
      <c r="G28" s="236"/>
      <c r="H28" s="661" t="s">
        <v>104</v>
      </c>
      <c r="I28" s="662"/>
      <c r="J28" s="229"/>
      <c r="K28" s="661" t="s">
        <v>104</v>
      </c>
      <c r="L28" s="662"/>
    </row>
    <row r="29" spans="1:12" x14ac:dyDescent="0.2">
      <c r="A29" s="252"/>
      <c r="B29" s="229"/>
      <c r="C29" s="263"/>
      <c r="D29" s="229"/>
      <c r="E29" s="237"/>
      <c r="F29" s="62"/>
      <c r="G29" s="236"/>
      <c r="H29" s="231"/>
      <c r="I29" s="232"/>
      <c r="J29" s="236"/>
      <c r="K29" s="231"/>
      <c r="L29" s="232"/>
    </row>
  </sheetData>
  <mergeCells count="37">
    <mergeCell ref="E5:F5"/>
    <mergeCell ref="H5:I5"/>
    <mergeCell ref="K2:L2"/>
    <mergeCell ref="K12:L12"/>
    <mergeCell ref="H2:I2"/>
    <mergeCell ref="E2:F2"/>
    <mergeCell ref="K11:L11"/>
    <mergeCell ref="K7:L7"/>
    <mergeCell ref="K10:L10"/>
    <mergeCell ref="H20:I20"/>
    <mergeCell ref="H23:I23"/>
    <mergeCell ref="E23:F23"/>
    <mergeCell ref="E12:F12"/>
    <mergeCell ref="H7:I7"/>
    <mergeCell ref="H19:I19"/>
    <mergeCell ref="H28:I28"/>
    <mergeCell ref="E28:F28"/>
    <mergeCell ref="E27:F27"/>
    <mergeCell ref="H27:I27"/>
    <mergeCell ref="E9:F9"/>
    <mergeCell ref="E10:F10"/>
    <mergeCell ref="H18:I18"/>
    <mergeCell ref="H12:I12"/>
    <mergeCell ref="E22:F22"/>
    <mergeCell ref="H22:I22"/>
    <mergeCell ref="H11:I11"/>
    <mergeCell ref="E15:F15"/>
    <mergeCell ref="H15:I15"/>
    <mergeCell ref="E16:F16"/>
    <mergeCell ref="E24:F24"/>
    <mergeCell ref="E20:F20"/>
    <mergeCell ref="K28:L28"/>
    <mergeCell ref="K18:L18"/>
    <mergeCell ref="K19:L19"/>
    <mergeCell ref="K20:L20"/>
    <mergeCell ref="K23:L23"/>
    <mergeCell ref="K27:L27"/>
  </mergeCells>
  <pageMargins left="0.7" right="0.7" top="0.75" bottom="0.75" header="0.3" footer="0.3"/>
  <pageSetup scale="68" fitToHeight="0" orientation="portrait" r:id="rId1"/>
  <headerFooter>
    <oddFooter>&amp;L&amp;"Arial,Italic"&amp;9Division of School Business
NC Department of Public Instruction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2024</vt:lpstr>
      <vt:lpstr>Notes</vt:lpstr>
      <vt:lpstr>2026_27 Bill Summary</vt:lpstr>
      <vt:lpstr>Tchr_ASchedule</vt:lpstr>
      <vt:lpstr>SBASalary</vt:lpstr>
      <vt:lpstr>NonCert_CO</vt:lpstr>
      <vt:lpstr>ESSERIII</vt:lpstr>
      <vt:lpstr>Compare</vt:lpstr>
      <vt:lpstr>SalaryCompare</vt:lpstr>
      <vt:lpstr>TchrSalaryCompare</vt:lpstr>
      <vt:lpstr>Conference</vt:lpstr>
      <vt:lpstr>SBA</vt:lpstr>
      <vt:lpstr>House</vt:lpstr>
      <vt:lpstr>Senate</vt:lpstr>
      <vt:lpstr>salaries_benefits</vt:lpstr>
      <vt:lpstr>ScheduleComparison</vt:lpstr>
      <vt:lpstr>House Salary</vt:lpstr>
      <vt:lpstr>Governors Proposal</vt:lpstr>
      <vt:lpstr>'2024'!Print_Area</vt:lpstr>
      <vt:lpstr>SBASalary!Print_Area</vt:lpstr>
      <vt:lpstr>Tchr_ASchedule!Print_Area</vt:lpstr>
      <vt:lpstr>'2024'!Print_Titles</vt:lpstr>
      <vt:lpstr>'2026_27 Bill Summary'!Print_Titles</vt:lpstr>
      <vt:lpstr>ESSERIII!Print_Titles</vt:lpstr>
    </vt:vector>
  </TitlesOfParts>
  <Company>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2026-27 Comparison</dc:title>
  <dc:creator>NCDPI School Business Services</dc:creator>
  <cp:lastModifiedBy>Shannon Miller</cp:lastModifiedBy>
  <cp:lastPrinted>2026-07-01T15:46:13Z</cp:lastPrinted>
  <dcterms:created xsi:type="dcterms:W3CDTF">2012-05-10T17:30:33Z</dcterms:created>
  <dcterms:modified xsi:type="dcterms:W3CDTF">2026-07-15T20:43:37Z</dcterms:modified>
</cp:coreProperties>
</file>