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defaultThemeVersion="124226"/>
  <mc:AlternateContent xmlns:mc="http://schemas.openxmlformats.org/markup-compatibility/2006">
    <mc:Choice Requires="x15">
      <x15ac:absPath xmlns:x15ac="http://schemas.microsoft.com/office/spreadsheetml/2010/11/ac" url="Q:\SBS\WEBDEVL\Nicola\fbs\html\docs\fbs\allotments\lottery\"/>
    </mc:Choice>
  </mc:AlternateContent>
  <xr:revisionPtr revIDLastSave="0" documentId="8_{D0C74D4F-857D-484C-86F8-CA7A8A7E289A}" xr6:coauthVersionLast="31" xr6:coauthVersionMax="31" xr10:uidLastSave="{00000000-0000-0000-0000-000000000000}"/>
  <bookViews>
    <workbookView xWindow="0" yWindow="0" windowWidth="25920" windowHeight="11685" tabRatio="740" xr2:uid="{00000000-000D-0000-FFFF-FFFF00000000}"/>
  </bookViews>
  <sheets>
    <sheet name="Summary" sheetId="9" r:id="rId1"/>
    <sheet name="Distribution Plan (4th Qtr)" sheetId="14" state="hidden" r:id="rId2"/>
    <sheet name="Lottery Dist By LEA (4th qtr)" sheetId="15" r:id="rId3"/>
    <sheet name="Distribution Plan (3rd Qtr)" sheetId="12" state="hidden" r:id="rId4"/>
    <sheet name="Lottery Dist By LEA (3rd qtr)" sheetId="13" r:id="rId5"/>
    <sheet name="Distribution Plan (2nd Qtr)" sheetId="10" state="hidden" r:id="rId6"/>
    <sheet name="Lottery Dist By LEA (3rd qt) " sheetId="16" state="hidden" r:id="rId7"/>
    <sheet name="Lottery Dist By LEA (2nd qtr)" sheetId="11" r:id="rId8"/>
    <sheet name="Distribution Plan (1st Qtr)" sheetId="4" state="hidden" r:id="rId9"/>
    <sheet name="Lottery Dist By LEA (1st qtr)" sheetId="8" r:id="rId10"/>
  </sheets>
  <externalReferences>
    <externalReference r:id="rId11"/>
    <externalReference r:id="rId12"/>
  </externalReferences>
  <definedNames>
    <definedName name="\b" localSheetId="6">#REF!</definedName>
    <definedName name="\b">#REF!</definedName>
    <definedName name="_91LOCAL" localSheetId="6">#REF!</definedName>
    <definedName name="_91LOCAL">#REF!</definedName>
    <definedName name="_Key2" localSheetId="6" hidden="1">#REF!</definedName>
    <definedName name="_Key2" hidden="1">#REF!</definedName>
    <definedName name="_Order1" hidden="1">255</definedName>
    <definedName name="_Order2" hidden="1">255</definedName>
    <definedName name="A_S">#N/A</definedName>
    <definedName name="ADM" localSheetId="6">#REF!</definedName>
    <definedName name="ADM">#REF!</definedName>
    <definedName name="AFIR">[1]Data!$AJ$4:$AL$140</definedName>
    <definedName name="BOE">[1]Data!$AN$4:$AP$140</definedName>
    <definedName name="BOND">#N/A</definedName>
    <definedName name="C_">#N/A</definedName>
    <definedName name="CFF">#N/A</definedName>
    <definedName name="CJF">#N/A</definedName>
    <definedName name="COF">#N/A</definedName>
    <definedName name="CONAME" localSheetId="6">#REF!</definedName>
    <definedName name="CONAME">#REF!</definedName>
    <definedName name="county">[1]Data!$AE$4:$AH$140</definedName>
    <definedName name="D">#N/A</definedName>
    <definedName name="E">#N/A</definedName>
    <definedName name="F">#N/A</definedName>
    <definedName name="F_F">#N/A</definedName>
    <definedName name="FF_INT">#N/A</definedName>
    <definedName name="FFEES">#N/A</definedName>
    <definedName name="FINES">#N/A</definedName>
    <definedName name="G">#N/A</definedName>
    <definedName name="GCJ">#N/A</definedName>
    <definedName name="HOME" localSheetId="6">#REF!</definedName>
    <definedName name="HOME">#REF!</definedName>
    <definedName name="J">#N/A</definedName>
    <definedName name="JFEES" localSheetId="6">'[2]1997-1998'!#REF!</definedName>
    <definedName name="JFEES">'[2]1997-1998'!#REF!</definedName>
    <definedName name="JUDGE">#N/A</definedName>
    <definedName name="LEOB">#N/A</definedName>
    <definedName name="MISC">#N/A</definedName>
    <definedName name="MOF">#N/A</definedName>
    <definedName name="MV" localSheetId="6">#REF!</definedName>
    <definedName name="MV">#REF!</definedName>
    <definedName name="O_S">#N/A</definedName>
    <definedName name="OFEES">#N/A</definedName>
    <definedName name="PP" localSheetId="6">#REF!</definedName>
    <definedName name="PP">#REF!</definedName>
    <definedName name="_xlnm.Print_Area" localSheetId="9">'Lottery Dist By LEA (1st qtr)'!$A$1:$F$140</definedName>
    <definedName name="_xlnm.Print_Area" localSheetId="7">'Lottery Dist By LEA (2nd qtr)'!$A$1:$F$137</definedName>
    <definedName name="_xlnm.Print_Area" localSheetId="6">'Lottery Dist By LEA (3rd qt) '!$A$1:$F$137</definedName>
    <definedName name="_xlnm.Print_Area" localSheetId="2">'Lottery Dist By LEA (4th qtr)'!$A$1:$F$137</definedName>
    <definedName name="_xlnm.Print_Area" localSheetId="0">Summary!$A$1:$H$125</definedName>
    <definedName name="_xlnm.Print_Area">#REF!</definedName>
    <definedName name="PRINT_AREA_MI" localSheetId="6">#REF!</definedName>
    <definedName name="PRINT_AREA_MI">#REF!</definedName>
    <definedName name="_xlnm.Print_Titles" localSheetId="9">'Lottery Dist By LEA (1st qtr)'!$1:$7</definedName>
    <definedName name="_xlnm.Print_Titles" localSheetId="7">'Lottery Dist By LEA (2nd qtr)'!$1:$7</definedName>
    <definedName name="_xlnm.Print_Titles" localSheetId="6">'Lottery Dist By LEA (3rd qt) '!$1:$7</definedName>
    <definedName name="_xlnm.Print_Titles" localSheetId="4">'Lottery Dist By LEA (3rd qtr)'!$1:$7</definedName>
    <definedName name="_xlnm.Print_Titles" localSheetId="2">'Lottery Dist By LEA (4th qtr)'!$1:$7</definedName>
    <definedName name="_xlnm.Print_Titles" localSheetId="0">Summary!$1:$7</definedName>
    <definedName name="_xlnm.Print_Titles">#REF!</definedName>
    <definedName name="PRINT_TITLES_MI" localSheetId="6">#REF!</definedName>
    <definedName name="PRINT_TITLES_MI">#REF!</definedName>
    <definedName name="PSC" localSheetId="6">#REF!</definedName>
    <definedName name="PSC">#REF!</definedName>
    <definedName name="RE" localSheetId="6">#REF!</definedName>
    <definedName name="RE">#REF!</definedName>
    <definedName name="SEC">#N/A</definedName>
    <definedName name="TOREPROP" localSheetId="6">#REF!</definedName>
    <definedName name="TOREPROP">#REF!</definedName>
    <definedName name="TOTAL" localSheetId="6">#REF!</definedName>
    <definedName name="TOTAL">#REF!</definedName>
    <definedName name="TRUST">#N/A</definedName>
  </definedNames>
  <calcPr calcId="179017"/>
</workbook>
</file>

<file path=xl/calcChain.xml><?xml version="1.0" encoding="utf-8"?>
<calcChain xmlns="http://schemas.openxmlformats.org/spreadsheetml/2006/main">
  <c r="F130" i="16" l="1"/>
  <c r="D124" i="16"/>
  <c r="F131" i="16" s="1"/>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8" i="13"/>
  <c r="D124" i="11"/>
  <c r="F131" i="11" s="1"/>
  <c r="F130" i="11"/>
  <c r="F130" i="13"/>
  <c r="F130" i="15"/>
  <c r="D124" i="13" l="1"/>
  <c r="F131" i="13" s="1"/>
  <c r="F132" i="13" s="1"/>
  <c r="F134" i="13" s="1"/>
  <c r="F132" i="16"/>
  <c r="F134" i="16" s="1"/>
  <c r="F132" i="11"/>
  <c r="F134" i="11" s="1"/>
  <c r="D124" i="15"/>
  <c r="F131" i="15" s="1"/>
  <c r="F132" i="15" s="1"/>
  <c r="F134" i="15" s="1"/>
  <c r="F122" i="16" l="1"/>
  <c r="F120" i="16"/>
  <c r="F118" i="16"/>
  <c r="F116" i="16"/>
  <c r="F114" i="16"/>
  <c r="F112" i="16"/>
  <c r="F110" i="16"/>
  <c r="F108" i="16"/>
  <c r="F106" i="16"/>
  <c r="F104" i="16"/>
  <c r="F102" i="16"/>
  <c r="F100" i="16"/>
  <c r="F98" i="16"/>
  <c r="F96" i="16"/>
  <c r="F94" i="16"/>
  <c r="F92" i="16"/>
  <c r="F90" i="16"/>
  <c r="F88" i="16"/>
  <c r="F86" i="16"/>
  <c r="F84" i="16"/>
  <c r="F82" i="16"/>
  <c r="F80" i="16"/>
  <c r="F78" i="16"/>
  <c r="F76" i="16"/>
  <c r="F74" i="16"/>
  <c r="F72" i="16"/>
  <c r="F70" i="16"/>
  <c r="F68" i="16"/>
  <c r="F66" i="16"/>
  <c r="F64" i="16"/>
  <c r="F62" i="16"/>
  <c r="F60" i="16"/>
  <c r="F58" i="16"/>
  <c r="F56" i="16"/>
  <c r="F54" i="16"/>
  <c r="F52" i="16"/>
  <c r="F50" i="16"/>
  <c r="F48" i="16"/>
  <c r="F46" i="16"/>
  <c r="F44" i="16"/>
  <c r="F40" i="16"/>
  <c r="F38" i="16"/>
  <c r="F36" i="16"/>
  <c r="F34" i="16"/>
  <c r="F32" i="16"/>
  <c r="F30" i="16"/>
  <c r="F26" i="16"/>
  <c r="F22" i="16"/>
  <c r="F18" i="16"/>
  <c r="F16" i="16"/>
  <c r="F12" i="16"/>
  <c r="F8" i="16"/>
  <c r="F123" i="16"/>
  <c r="F121" i="16"/>
  <c r="F119" i="16"/>
  <c r="F117" i="16"/>
  <c r="F115" i="16"/>
  <c r="F113" i="16"/>
  <c r="F111" i="16"/>
  <c r="F109" i="16"/>
  <c r="F107" i="16"/>
  <c r="F105" i="16"/>
  <c r="F103" i="16"/>
  <c r="F101" i="16"/>
  <c r="F99" i="16"/>
  <c r="F97" i="16"/>
  <c r="F95" i="16"/>
  <c r="F93" i="16"/>
  <c r="F91" i="16"/>
  <c r="F89" i="16"/>
  <c r="F87" i="16"/>
  <c r="F85" i="16"/>
  <c r="F83" i="16"/>
  <c r="F81" i="16"/>
  <c r="F79" i="16"/>
  <c r="F77" i="16"/>
  <c r="F75" i="16"/>
  <c r="F73" i="16"/>
  <c r="F71" i="16"/>
  <c r="F69" i="16"/>
  <c r="F67" i="16"/>
  <c r="F65" i="16"/>
  <c r="F63" i="16"/>
  <c r="F61" i="16"/>
  <c r="F59" i="16"/>
  <c r="F57" i="16"/>
  <c r="F55" i="16"/>
  <c r="F53" i="16"/>
  <c r="F51" i="16"/>
  <c r="F49" i="16"/>
  <c r="F47" i="16"/>
  <c r="F45" i="16"/>
  <c r="F43" i="16"/>
  <c r="F41" i="16"/>
  <c r="F39" i="16"/>
  <c r="F37" i="16"/>
  <c r="F35" i="16"/>
  <c r="F33" i="16"/>
  <c r="F31" i="16"/>
  <c r="F29" i="16"/>
  <c r="F27" i="16"/>
  <c r="F25" i="16"/>
  <c r="F23" i="16"/>
  <c r="F21" i="16"/>
  <c r="F19" i="16"/>
  <c r="F17" i="16"/>
  <c r="F15" i="16"/>
  <c r="F13" i="16"/>
  <c r="F11" i="16"/>
  <c r="F9" i="16"/>
  <c r="F42" i="16"/>
  <c r="F28" i="16"/>
  <c r="F24" i="16"/>
  <c r="F20" i="16"/>
  <c r="F14" i="16"/>
  <c r="F10" i="16"/>
  <c r="F123" i="11"/>
  <c r="F121" i="11"/>
  <c r="F119" i="11"/>
  <c r="F117" i="11"/>
  <c r="F115" i="11"/>
  <c r="F113" i="11"/>
  <c r="F111" i="11"/>
  <c r="F109" i="11"/>
  <c r="F107" i="11"/>
  <c r="F105" i="11"/>
  <c r="F103" i="11"/>
  <c r="F101" i="11"/>
  <c r="F99" i="11"/>
  <c r="F97" i="11"/>
  <c r="F95" i="11"/>
  <c r="F93" i="11"/>
  <c r="F91" i="11"/>
  <c r="F89" i="11"/>
  <c r="F87" i="11"/>
  <c r="F85" i="11"/>
  <c r="F83" i="11"/>
  <c r="F81" i="11"/>
  <c r="F79" i="11"/>
  <c r="F77" i="11"/>
  <c r="F75" i="11"/>
  <c r="F73" i="11"/>
  <c r="F71" i="11"/>
  <c r="F69" i="11"/>
  <c r="F67" i="11"/>
  <c r="F65" i="11"/>
  <c r="F63" i="11"/>
  <c r="F61" i="11"/>
  <c r="F59" i="11"/>
  <c r="F57" i="11"/>
  <c r="F55" i="11"/>
  <c r="F53" i="11"/>
  <c r="F51" i="11"/>
  <c r="F49" i="11"/>
  <c r="F47" i="11"/>
  <c r="F45" i="11"/>
  <c r="F43" i="11"/>
  <c r="F41" i="11"/>
  <c r="F39" i="11"/>
  <c r="F37" i="11"/>
  <c r="F35" i="11"/>
  <c r="F33" i="11"/>
  <c r="F31" i="11"/>
  <c r="F29" i="11"/>
  <c r="F27" i="11"/>
  <c r="F25" i="11"/>
  <c r="F23" i="11"/>
  <c r="F21" i="11"/>
  <c r="F19" i="11"/>
  <c r="F17" i="11"/>
  <c r="F15" i="11"/>
  <c r="F13" i="11"/>
  <c r="F11" i="11"/>
  <c r="F9" i="11"/>
  <c r="F122" i="11"/>
  <c r="F120" i="11"/>
  <c r="F118" i="11"/>
  <c r="F116" i="11"/>
  <c r="F114" i="11"/>
  <c r="F112" i="11"/>
  <c r="F110" i="11"/>
  <c r="F108" i="11"/>
  <c r="F106" i="11"/>
  <c r="F104" i="11"/>
  <c r="F102" i="11"/>
  <c r="F100" i="11"/>
  <c r="F98" i="11"/>
  <c r="F96" i="11"/>
  <c r="F94" i="11"/>
  <c r="F92" i="11"/>
  <c r="F90" i="11"/>
  <c r="F88" i="11"/>
  <c r="F86" i="11"/>
  <c r="F84" i="11"/>
  <c r="F82" i="11"/>
  <c r="F80" i="11"/>
  <c r="F78" i="11"/>
  <c r="F76" i="11"/>
  <c r="F74" i="11"/>
  <c r="F72" i="11"/>
  <c r="F70" i="11"/>
  <c r="F68" i="11"/>
  <c r="F66" i="11"/>
  <c r="F64" i="11"/>
  <c r="F62" i="11"/>
  <c r="F60" i="11"/>
  <c r="F58" i="11"/>
  <c r="F56" i="11"/>
  <c r="F54" i="11"/>
  <c r="F52" i="11"/>
  <c r="F50" i="11"/>
  <c r="F48" i="11"/>
  <c r="F46" i="11"/>
  <c r="F44" i="11"/>
  <c r="F42" i="11"/>
  <c r="F40" i="11"/>
  <c r="F38" i="11"/>
  <c r="F36" i="11"/>
  <c r="F34" i="11"/>
  <c r="F32" i="11"/>
  <c r="F30" i="11"/>
  <c r="F28" i="11"/>
  <c r="F26" i="11"/>
  <c r="F24" i="11"/>
  <c r="F22" i="11"/>
  <c r="F20" i="11"/>
  <c r="F18" i="11"/>
  <c r="F16" i="11"/>
  <c r="F14" i="11"/>
  <c r="F12" i="11"/>
  <c r="F10" i="11"/>
  <c r="F8" i="11"/>
  <c r="F123" i="13"/>
  <c r="F121" i="13"/>
  <c r="F119" i="13"/>
  <c r="F117" i="13"/>
  <c r="F115" i="13"/>
  <c r="F113" i="13"/>
  <c r="F111" i="13"/>
  <c r="F109" i="13"/>
  <c r="F107" i="13"/>
  <c r="F105" i="13"/>
  <c r="F103" i="13"/>
  <c r="F101" i="13"/>
  <c r="F99" i="13"/>
  <c r="F97" i="13"/>
  <c r="F95" i="13"/>
  <c r="F93" i="13"/>
  <c r="F91" i="13"/>
  <c r="F89" i="13"/>
  <c r="F87" i="13"/>
  <c r="F85" i="13"/>
  <c r="F83" i="13"/>
  <c r="F81" i="13"/>
  <c r="F79" i="13"/>
  <c r="F77" i="13"/>
  <c r="F75" i="13"/>
  <c r="F73" i="13"/>
  <c r="F71" i="13"/>
  <c r="F69" i="13"/>
  <c r="F67" i="13"/>
  <c r="F65" i="13"/>
  <c r="F63" i="13"/>
  <c r="F61" i="13"/>
  <c r="F59" i="13"/>
  <c r="F57" i="13"/>
  <c r="F55" i="13"/>
  <c r="F53" i="13"/>
  <c r="F51" i="13"/>
  <c r="F49" i="13"/>
  <c r="F47" i="13"/>
  <c r="F45" i="13"/>
  <c r="F43" i="13"/>
  <c r="F41" i="13"/>
  <c r="F39" i="13"/>
  <c r="F37" i="13"/>
  <c r="F35" i="13"/>
  <c r="F33" i="13"/>
  <c r="F31" i="13"/>
  <c r="F29" i="13"/>
  <c r="F27" i="13"/>
  <c r="F25" i="13"/>
  <c r="F23" i="13"/>
  <c r="F21" i="13"/>
  <c r="F19" i="13"/>
  <c r="F17" i="13"/>
  <c r="F15" i="13"/>
  <c r="F13" i="13"/>
  <c r="F11" i="13"/>
  <c r="F9" i="13"/>
  <c r="F122" i="13"/>
  <c r="F120" i="13"/>
  <c r="F118" i="13"/>
  <c r="F116" i="13"/>
  <c r="F114" i="13"/>
  <c r="F112" i="13"/>
  <c r="F110" i="13"/>
  <c r="F108" i="13"/>
  <c r="F106" i="13"/>
  <c r="F104" i="13"/>
  <c r="F102" i="13"/>
  <c r="F100" i="13"/>
  <c r="F98" i="13"/>
  <c r="F96" i="13"/>
  <c r="F94" i="13"/>
  <c r="F92" i="13"/>
  <c r="F90" i="13"/>
  <c r="F88" i="13"/>
  <c r="F86" i="13"/>
  <c r="F84" i="13"/>
  <c r="F82" i="13"/>
  <c r="F80" i="13"/>
  <c r="F78" i="13"/>
  <c r="F76" i="13"/>
  <c r="F74" i="13"/>
  <c r="F72" i="13"/>
  <c r="F70" i="13"/>
  <c r="F68" i="13"/>
  <c r="F66" i="13"/>
  <c r="F64" i="13"/>
  <c r="F62" i="13"/>
  <c r="F60" i="13"/>
  <c r="F58" i="13"/>
  <c r="F56" i="13"/>
  <c r="F54" i="13"/>
  <c r="F52" i="13"/>
  <c r="F50" i="13"/>
  <c r="F48" i="13"/>
  <c r="F46" i="13"/>
  <c r="F44" i="13"/>
  <c r="F42" i="13"/>
  <c r="F40" i="13"/>
  <c r="F38" i="13"/>
  <c r="F36" i="13"/>
  <c r="F34" i="13"/>
  <c r="F32" i="13"/>
  <c r="F30" i="13"/>
  <c r="F28" i="13"/>
  <c r="F26" i="13"/>
  <c r="F24" i="13"/>
  <c r="F22" i="13"/>
  <c r="F20" i="13"/>
  <c r="F18" i="13"/>
  <c r="F16" i="13"/>
  <c r="F14" i="13"/>
  <c r="F12" i="13"/>
  <c r="F10" i="13"/>
  <c r="F8" i="13"/>
  <c r="F21" i="15"/>
  <c r="F25" i="15"/>
  <c r="F29" i="15"/>
  <c r="F33" i="15"/>
  <c r="F37" i="15"/>
  <c r="F41" i="15"/>
  <c r="F45" i="15"/>
  <c r="F49" i="15"/>
  <c r="F53" i="15"/>
  <c r="F57" i="15"/>
  <c r="F61" i="15"/>
  <c r="F65" i="15"/>
  <c r="F69" i="15"/>
  <c r="F73" i="15"/>
  <c r="F77" i="15"/>
  <c r="F81" i="15"/>
  <c r="F85" i="15"/>
  <c r="F89" i="15"/>
  <c r="F93" i="15"/>
  <c r="F97" i="15"/>
  <c r="F101" i="15"/>
  <c r="F105" i="15"/>
  <c r="F109" i="15"/>
  <c r="F113" i="15"/>
  <c r="F117" i="15"/>
  <c r="F121" i="15"/>
  <c r="F11" i="15"/>
  <c r="F15" i="15"/>
  <c r="F8" i="15"/>
  <c r="F12" i="15"/>
  <c r="F16" i="15"/>
  <c r="F20" i="15"/>
  <c r="F24" i="15"/>
  <c r="F28" i="15"/>
  <c r="F32" i="15"/>
  <c r="F36" i="15"/>
  <c r="F40" i="15"/>
  <c r="F44" i="15"/>
  <c r="F48" i="15"/>
  <c r="F52" i="15"/>
  <c r="F56" i="15"/>
  <c r="F60" i="15"/>
  <c r="F64" i="15"/>
  <c r="F68" i="15"/>
  <c r="F72" i="15"/>
  <c r="F76" i="15"/>
  <c r="F80" i="15"/>
  <c r="F84" i="15"/>
  <c r="F88" i="15"/>
  <c r="F92" i="15"/>
  <c r="F96" i="15"/>
  <c r="F100" i="15"/>
  <c r="F104" i="15"/>
  <c r="F108" i="15"/>
  <c r="F112" i="15"/>
  <c r="F116" i="15"/>
  <c r="F120" i="15"/>
  <c r="F19" i="15"/>
  <c r="F23" i="15"/>
  <c r="F27" i="15"/>
  <c r="F31" i="15"/>
  <c r="F35" i="15"/>
  <c r="F39" i="15"/>
  <c r="F43" i="15"/>
  <c r="F47" i="15"/>
  <c r="F51" i="15"/>
  <c r="F55" i="15"/>
  <c r="F59" i="15"/>
  <c r="F63" i="15"/>
  <c r="F67" i="15"/>
  <c r="F71" i="15"/>
  <c r="F75" i="15"/>
  <c r="F79" i="15"/>
  <c r="F83" i="15"/>
  <c r="F87" i="15"/>
  <c r="F91" i="15"/>
  <c r="F95" i="15"/>
  <c r="F99" i="15"/>
  <c r="F103" i="15"/>
  <c r="F107" i="15"/>
  <c r="F111" i="15"/>
  <c r="F115" i="15"/>
  <c r="F119" i="15"/>
  <c r="F123" i="15"/>
  <c r="F9" i="15"/>
  <c r="F13" i="15"/>
  <c r="F17" i="15"/>
  <c r="F10" i="15"/>
  <c r="F14" i="15"/>
  <c r="F18" i="15"/>
  <c r="F22" i="15"/>
  <c r="F26" i="15"/>
  <c r="F30" i="15"/>
  <c r="F34" i="15"/>
  <c r="F38" i="15"/>
  <c r="F42" i="15"/>
  <c r="F46" i="15"/>
  <c r="F50" i="15"/>
  <c r="F54" i="15"/>
  <c r="F58" i="15"/>
  <c r="F62" i="15"/>
  <c r="F66" i="15"/>
  <c r="F70" i="15"/>
  <c r="F74" i="15"/>
  <c r="F78" i="15"/>
  <c r="F82" i="15"/>
  <c r="F86" i="15"/>
  <c r="F90" i="15"/>
  <c r="F94" i="15"/>
  <c r="F98" i="15"/>
  <c r="F102" i="15"/>
  <c r="F106" i="15"/>
  <c r="F110" i="15"/>
  <c r="F114" i="15"/>
  <c r="F118" i="15"/>
  <c r="F122" i="15"/>
  <c r="F124" i="16" l="1"/>
  <c r="F135" i="16" s="1"/>
  <c r="F124" i="13"/>
  <c r="F135" i="13" s="1"/>
  <c r="F124" i="11"/>
  <c r="F124" i="15"/>
  <c r="F135" i="11" l="1"/>
  <c r="F135" i="15"/>
  <c r="F131" i="8" l="1"/>
  <c r="F133" i="8" s="1"/>
  <c r="I17" i="12"/>
  <c r="K17" i="12" s="1"/>
  <c r="C11" i="12"/>
  <c r="C17" i="12" s="1"/>
  <c r="D125" i="8"/>
  <c r="F134" i="8" s="1"/>
  <c r="C9" i="14"/>
  <c r="C10" i="14"/>
  <c r="C11" i="14"/>
  <c r="C16" i="14" s="1"/>
  <c r="C9" i="12"/>
  <c r="C10" i="12"/>
  <c r="K16" i="10"/>
  <c r="C9" i="10"/>
  <c r="C10" i="10"/>
  <c r="C11" i="10"/>
  <c r="C17" i="10" s="1"/>
  <c r="C11" i="4"/>
  <c r="C16" i="4" s="1"/>
  <c r="C10" i="4"/>
  <c r="C9" i="4"/>
  <c r="C19" i="10" l="1"/>
  <c r="C16" i="10"/>
  <c r="C16" i="12"/>
  <c r="C21" i="10"/>
  <c r="C19" i="4"/>
  <c r="C19" i="12"/>
  <c r="C21" i="12" s="1"/>
  <c r="C19" i="14"/>
  <c r="I18" i="12"/>
  <c r="F135" i="8"/>
  <c r="F137" i="8" s="1"/>
  <c r="C17" i="4"/>
  <c r="C21" i="4" s="1"/>
  <c r="C17" i="14"/>
  <c r="C21" i="14" l="1"/>
  <c r="E124" i="9"/>
  <c r="G124" i="9"/>
  <c r="F124" i="9"/>
  <c r="F122" i="8"/>
  <c r="H122" i="9" s="1"/>
  <c r="F120" i="8"/>
  <c r="H120" i="9" s="1"/>
  <c r="F118" i="8"/>
  <c r="H118" i="9" s="1"/>
  <c r="F116" i="8"/>
  <c r="H116" i="9" s="1"/>
  <c r="F114" i="8"/>
  <c r="H114" i="9" s="1"/>
  <c r="F112" i="8"/>
  <c r="H112" i="9" s="1"/>
  <c r="F110" i="8"/>
  <c r="H110" i="9" s="1"/>
  <c r="F108" i="8"/>
  <c r="H108" i="9" s="1"/>
  <c r="F105" i="8"/>
  <c r="F101" i="8"/>
  <c r="H101" i="9" s="1"/>
  <c r="F98" i="8"/>
  <c r="H98" i="9" s="1"/>
  <c r="F96" i="8"/>
  <c r="H96" i="9" s="1"/>
  <c r="F94" i="8"/>
  <c r="H94" i="9" s="1"/>
  <c r="F92" i="8"/>
  <c r="H92" i="9" s="1"/>
  <c r="F90" i="8"/>
  <c r="H90" i="9" s="1"/>
  <c r="F88" i="8"/>
  <c r="H88" i="9" s="1"/>
  <c r="F86" i="8"/>
  <c r="H86" i="9" s="1"/>
  <c r="F84" i="8"/>
  <c r="H84" i="9" s="1"/>
  <c r="F82" i="8"/>
  <c r="H82" i="9" s="1"/>
  <c r="F80" i="8"/>
  <c r="H80" i="9" s="1"/>
  <c r="F78" i="8"/>
  <c r="H78" i="9" s="1"/>
  <c r="F76" i="8"/>
  <c r="H76" i="9" s="1"/>
  <c r="F74" i="8"/>
  <c r="H74" i="9" s="1"/>
  <c r="F106" i="8"/>
  <c r="H106" i="9" s="1"/>
  <c r="F102" i="8"/>
  <c r="H102" i="9" s="1"/>
  <c r="F71" i="8"/>
  <c r="H71" i="9" s="1"/>
  <c r="F67" i="8"/>
  <c r="H67" i="9" s="1"/>
  <c r="F63" i="8"/>
  <c r="H63" i="9" s="1"/>
  <c r="F59" i="8"/>
  <c r="H59" i="9" s="1"/>
  <c r="F55" i="8"/>
  <c r="H55" i="9" s="1"/>
  <c r="F51" i="8"/>
  <c r="H51" i="9" s="1"/>
  <c r="F47" i="8"/>
  <c r="H47" i="9" s="1"/>
  <c r="F43" i="8"/>
  <c r="H43" i="9" s="1"/>
  <c r="F39" i="8"/>
  <c r="H39" i="9" s="1"/>
  <c r="F35" i="8"/>
  <c r="H35" i="9" s="1"/>
  <c r="F31" i="8"/>
  <c r="H31" i="9" s="1"/>
  <c r="F27" i="8"/>
  <c r="H27" i="9" s="1"/>
  <c r="F23" i="8"/>
  <c r="H23" i="9" s="1"/>
  <c r="F19" i="8"/>
  <c r="H19" i="9" s="1"/>
  <c r="F72" i="8"/>
  <c r="H72" i="9" s="1"/>
  <c r="F68" i="8"/>
  <c r="H68" i="9" s="1"/>
  <c r="F64" i="8"/>
  <c r="H64" i="9" s="1"/>
  <c r="F60" i="8"/>
  <c r="H60" i="9" s="1"/>
  <c r="F56" i="8"/>
  <c r="H56" i="9" s="1"/>
  <c r="F52" i="8"/>
  <c r="H52" i="9" s="1"/>
  <c r="F48" i="8"/>
  <c r="H48" i="9" s="1"/>
  <c r="F44" i="8"/>
  <c r="H44" i="9" s="1"/>
  <c r="F40" i="8"/>
  <c r="H40" i="9" s="1"/>
  <c r="F36" i="8"/>
  <c r="H36" i="9" s="1"/>
  <c r="F32" i="8"/>
  <c r="H32" i="9" s="1"/>
  <c r="F28" i="8"/>
  <c r="H28" i="9" s="1"/>
  <c r="F24" i="8"/>
  <c r="H24" i="9" s="1"/>
  <c r="F20" i="8"/>
  <c r="H20" i="9" s="1"/>
  <c r="F17" i="8"/>
  <c r="H17" i="9" s="1"/>
  <c r="F15" i="8"/>
  <c r="H15" i="9" s="1"/>
  <c r="F13" i="8"/>
  <c r="H13" i="9" s="1"/>
  <c r="F10" i="8"/>
  <c r="H10" i="9" s="1"/>
  <c r="F8" i="8"/>
  <c r="F83" i="8"/>
  <c r="H83" i="9" s="1"/>
  <c r="F79" i="8"/>
  <c r="H79" i="9" s="1"/>
  <c r="F77" i="8"/>
  <c r="H77" i="9" s="1"/>
  <c r="F73" i="8"/>
  <c r="H73" i="9" s="1"/>
  <c r="F100" i="8"/>
  <c r="H100" i="9" s="1"/>
  <c r="F69" i="8"/>
  <c r="H69" i="9" s="1"/>
  <c r="F57" i="8"/>
  <c r="H57" i="9" s="1"/>
  <c r="F49" i="8"/>
  <c r="H49" i="9" s="1"/>
  <c r="F41" i="8"/>
  <c r="H41" i="9" s="1"/>
  <c r="F37" i="8"/>
  <c r="H37" i="9" s="1"/>
  <c r="F33" i="8"/>
  <c r="H33" i="9" s="1"/>
  <c r="F25" i="8"/>
  <c r="H25" i="9" s="1"/>
  <c r="F21" i="8"/>
  <c r="H21" i="9" s="1"/>
  <c r="F70" i="8"/>
  <c r="H70" i="9" s="1"/>
  <c r="F58" i="8"/>
  <c r="H58" i="9" s="1"/>
  <c r="F42" i="8"/>
  <c r="H42" i="9" s="1"/>
  <c r="F30" i="8"/>
  <c r="H30" i="9" s="1"/>
  <c r="F22" i="8"/>
  <c r="H22" i="9" s="1"/>
  <c r="F18" i="8"/>
  <c r="H18" i="9" s="1"/>
  <c r="F14" i="8"/>
  <c r="H14" i="9" s="1"/>
  <c r="F9" i="8"/>
  <c r="H9" i="9" s="1"/>
  <c r="F123" i="8"/>
  <c r="H123" i="9" s="1"/>
  <c r="F121" i="8"/>
  <c r="H121" i="9" s="1"/>
  <c r="F119" i="8"/>
  <c r="H119" i="9" s="1"/>
  <c r="F117" i="8"/>
  <c r="H117" i="9" s="1"/>
  <c r="F115" i="8"/>
  <c r="H115" i="9" s="1"/>
  <c r="F113" i="8"/>
  <c r="H113" i="9" s="1"/>
  <c r="F111" i="8"/>
  <c r="H111" i="9" s="1"/>
  <c r="F109" i="8"/>
  <c r="H109" i="9" s="1"/>
  <c r="F107" i="8"/>
  <c r="H107" i="9" s="1"/>
  <c r="F103" i="8"/>
  <c r="H103" i="9" s="1"/>
  <c r="F99" i="8"/>
  <c r="H99" i="9" s="1"/>
  <c r="F97" i="8"/>
  <c r="H97" i="9" s="1"/>
  <c r="F95" i="8"/>
  <c r="H95" i="9" s="1"/>
  <c r="F93" i="8"/>
  <c r="H93" i="9" s="1"/>
  <c r="F91" i="8"/>
  <c r="H91" i="9" s="1"/>
  <c r="F89" i="8"/>
  <c r="H89" i="9" s="1"/>
  <c r="F87" i="8"/>
  <c r="H87" i="9" s="1"/>
  <c r="F85" i="8"/>
  <c r="H85" i="9" s="1"/>
  <c r="F81" i="8"/>
  <c r="H81" i="9" s="1"/>
  <c r="F75" i="8"/>
  <c r="H75" i="9" s="1"/>
  <c r="F104" i="8"/>
  <c r="H104" i="9" s="1"/>
  <c r="F65" i="8"/>
  <c r="H65" i="9" s="1"/>
  <c r="F61" i="8"/>
  <c r="H61" i="9" s="1"/>
  <c r="F53" i="8"/>
  <c r="H53" i="9" s="1"/>
  <c r="F45" i="8"/>
  <c r="H45" i="9" s="1"/>
  <c r="F29" i="8"/>
  <c r="H29" i="9" s="1"/>
  <c r="F11" i="8"/>
  <c r="H11" i="9" s="1"/>
  <c r="F66" i="8"/>
  <c r="H66" i="9" s="1"/>
  <c r="F62" i="8"/>
  <c r="H62" i="9" s="1"/>
  <c r="F54" i="8"/>
  <c r="H54" i="9" s="1"/>
  <c r="F50" i="8"/>
  <c r="H50" i="9" s="1"/>
  <c r="F46" i="8"/>
  <c r="H46" i="9" s="1"/>
  <c r="F38" i="8"/>
  <c r="H38" i="9" s="1"/>
  <c r="F34" i="8"/>
  <c r="H34" i="9" s="1"/>
  <c r="F26" i="8"/>
  <c r="H26" i="9" s="1"/>
  <c r="F16" i="8"/>
  <c r="H16" i="9" s="1"/>
  <c r="F12" i="8"/>
  <c r="H12" i="9" s="1"/>
  <c r="H105" i="9" l="1"/>
  <c r="F125" i="8"/>
  <c r="H8" i="9" l="1"/>
  <c r="H124" i="9" s="1"/>
  <c r="H126" i="9" s="1"/>
  <c r="D124" i="9"/>
  <c r="F138" i="8"/>
</calcChain>
</file>

<file path=xl/sharedStrings.xml><?xml version="1.0" encoding="utf-8"?>
<sst xmlns="http://schemas.openxmlformats.org/spreadsheetml/2006/main" count="2296" uniqueCount="292">
  <si>
    <t>Admin</t>
  </si>
  <si>
    <t>Scholarships</t>
  </si>
  <si>
    <t>Total Revenue</t>
  </si>
  <si>
    <t>Prizes</t>
  </si>
  <si>
    <t>Reserve</t>
  </si>
  <si>
    <t>Reduction of class size in early grades not to exceed 1:18 and support academic prekindergarten programs for at-risk four-year-olds</t>
  </si>
  <si>
    <t>%</t>
  </si>
  <si>
    <t>Distribution:</t>
  </si>
  <si>
    <t>Provide enhanced educational opportunities to students in public schools</t>
  </si>
  <si>
    <t>Total Programs</t>
  </si>
  <si>
    <t>Per Average Daily Membership</t>
  </si>
  <si>
    <t>Total School Construction Allocation</t>
  </si>
  <si>
    <t xml:space="preserve">     Notes about School Construction Allocation:  </t>
  </si>
  <si>
    <r>
      <t>Programs</t>
    </r>
    <r>
      <rPr>
        <b/>
        <sz val="14"/>
        <rFont val="Arial"/>
        <family val="2"/>
      </rPr>
      <t>*</t>
    </r>
  </si>
  <si>
    <r>
      <t>*</t>
    </r>
    <r>
      <rPr>
        <b/>
        <sz val="10"/>
        <rFont val="Arial"/>
        <family val="2"/>
      </rPr>
      <t>Programs Allocation</t>
    </r>
  </si>
  <si>
    <r>
      <t>School Construction</t>
    </r>
    <r>
      <rPr>
        <b/>
        <sz val="14"/>
        <rFont val="Arial"/>
        <family val="2"/>
      </rPr>
      <t>**</t>
    </r>
  </si>
  <si>
    <r>
      <t>**</t>
    </r>
    <r>
      <rPr>
        <b/>
        <sz val="10"/>
        <rFont val="Arial"/>
        <family val="2"/>
      </rPr>
      <t>School Construction Allocation</t>
    </r>
  </si>
  <si>
    <t xml:space="preserve">          -Counties do not have to provide matching funds.</t>
  </si>
  <si>
    <t xml:space="preserve">          -Counties may use monies to pay for school construction projects and to retire indebtedness </t>
  </si>
  <si>
    <t xml:space="preserve">          -Counties may not use monies to pay for school technology needs.</t>
  </si>
  <si>
    <t xml:space="preserve">           incurred for school construction projects on or after 1/1/03.</t>
  </si>
  <si>
    <t>Counties with effective county tax rates greater than 100% of the effective State average tax rate</t>
  </si>
  <si>
    <t>Budget Bill</t>
  </si>
  <si>
    <t>LEA#</t>
  </si>
  <si>
    <t>010</t>
  </si>
  <si>
    <t>Alamance County</t>
  </si>
  <si>
    <t>020</t>
  </si>
  <si>
    <t>Alexander County</t>
  </si>
  <si>
    <t>030</t>
  </si>
  <si>
    <t>Alleghany County</t>
  </si>
  <si>
    <t>040</t>
  </si>
  <si>
    <t>Anson County</t>
  </si>
  <si>
    <t>050</t>
  </si>
  <si>
    <t>Ashe County</t>
  </si>
  <si>
    <t>060</t>
  </si>
  <si>
    <t>Avery County</t>
  </si>
  <si>
    <t>070</t>
  </si>
  <si>
    <t>Beaufort County</t>
  </si>
  <si>
    <t>080</t>
  </si>
  <si>
    <t>Bertie County</t>
  </si>
  <si>
    <t>090</t>
  </si>
  <si>
    <t>Bladen County</t>
  </si>
  <si>
    <t>100</t>
  </si>
  <si>
    <t>Brunswick County</t>
  </si>
  <si>
    <t>110</t>
  </si>
  <si>
    <t>Buncombe County</t>
  </si>
  <si>
    <t>120</t>
  </si>
  <si>
    <t>Burke County</t>
  </si>
  <si>
    <t>130</t>
  </si>
  <si>
    <t>Cabarrus County</t>
  </si>
  <si>
    <t>140</t>
  </si>
  <si>
    <t>Caldwell County</t>
  </si>
  <si>
    <t>150</t>
  </si>
  <si>
    <t>Camden County</t>
  </si>
  <si>
    <t>160</t>
  </si>
  <si>
    <t>Carteret County</t>
  </si>
  <si>
    <t>170</t>
  </si>
  <si>
    <t>Caswell County</t>
  </si>
  <si>
    <t>180</t>
  </si>
  <si>
    <t>Catawba County</t>
  </si>
  <si>
    <t>190</t>
  </si>
  <si>
    <t>Chatham County</t>
  </si>
  <si>
    <t>200</t>
  </si>
  <si>
    <t>Cherokee County</t>
  </si>
  <si>
    <t>210</t>
  </si>
  <si>
    <t>Chowan County</t>
  </si>
  <si>
    <t>220</t>
  </si>
  <si>
    <t>Clay County</t>
  </si>
  <si>
    <t>230</t>
  </si>
  <si>
    <t>Cleveland County</t>
  </si>
  <si>
    <t>240</t>
  </si>
  <si>
    <t>Columbus County</t>
  </si>
  <si>
    <t>250</t>
  </si>
  <si>
    <t>Craven County</t>
  </si>
  <si>
    <t>260</t>
  </si>
  <si>
    <t>Cumberland County</t>
  </si>
  <si>
    <t>270</t>
  </si>
  <si>
    <t>Currituck County</t>
  </si>
  <si>
    <t>280</t>
  </si>
  <si>
    <t>Dare County</t>
  </si>
  <si>
    <t>290</t>
  </si>
  <si>
    <t>Davidson County</t>
  </si>
  <si>
    <t>300</t>
  </si>
  <si>
    <t>Davie County</t>
  </si>
  <si>
    <t>310</t>
  </si>
  <si>
    <t>Duplin County</t>
  </si>
  <si>
    <t>320</t>
  </si>
  <si>
    <t>330</t>
  </si>
  <si>
    <t>Edgecombe County</t>
  </si>
  <si>
    <t>340</t>
  </si>
  <si>
    <t>Forsyth County</t>
  </si>
  <si>
    <t>350</t>
  </si>
  <si>
    <t>Franklin County</t>
  </si>
  <si>
    <t>360</t>
  </si>
  <si>
    <t>Gaston County</t>
  </si>
  <si>
    <t>370</t>
  </si>
  <si>
    <t>Gates County</t>
  </si>
  <si>
    <t>380</t>
  </si>
  <si>
    <t>Graham County</t>
  </si>
  <si>
    <t>390</t>
  </si>
  <si>
    <t>Granville County</t>
  </si>
  <si>
    <t>400</t>
  </si>
  <si>
    <t>Greene County</t>
  </si>
  <si>
    <t>410</t>
  </si>
  <si>
    <t>Guilford County</t>
  </si>
  <si>
    <t>420</t>
  </si>
  <si>
    <t>Halifax County</t>
  </si>
  <si>
    <t>430</t>
  </si>
  <si>
    <t>Harnett County</t>
  </si>
  <si>
    <t>440</t>
  </si>
  <si>
    <t>Haywood County</t>
  </si>
  <si>
    <t>450</t>
  </si>
  <si>
    <t>Henderson County</t>
  </si>
  <si>
    <t>460</t>
  </si>
  <si>
    <t>Hertford County</t>
  </si>
  <si>
    <t>470</t>
  </si>
  <si>
    <t>Hoke County</t>
  </si>
  <si>
    <t>480</t>
  </si>
  <si>
    <t>Hyde County</t>
  </si>
  <si>
    <t>490</t>
  </si>
  <si>
    <t>Iredell County</t>
  </si>
  <si>
    <t>500</t>
  </si>
  <si>
    <t>Jackson County</t>
  </si>
  <si>
    <t>510</t>
  </si>
  <si>
    <t>Johnston County</t>
  </si>
  <si>
    <t>520</t>
  </si>
  <si>
    <t>Jones County</t>
  </si>
  <si>
    <t>530</t>
  </si>
  <si>
    <t>Lee County</t>
  </si>
  <si>
    <t>540</t>
  </si>
  <si>
    <t>Lenoir County</t>
  </si>
  <si>
    <t>550</t>
  </si>
  <si>
    <t>Lincoln County</t>
  </si>
  <si>
    <t>560</t>
  </si>
  <si>
    <t>Macon County</t>
  </si>
  <si>
    <t>570</t>
  </si>
  <si>
    <t>Madison County</t>
  </si>
  <si>
    <t>580</t>
  </si>
  <si>
    <t>Martin County</t>
  </si>
  <si>
    <t>590</t>
  </si>
  <si>
    <t>McDowell County</t>
  </si>
  <si>
    <t>600</t>
  </si>
  <si>
    <t>Mecklenburg County</t>
  </si>
  <si>
    <t>610</t>
  </si>
  <si>
    <t>Mitchell County</t>
  </si>
  <si>
    <t>620</t>
  </si>
  <si>
    <t>Montgomery County</t>
  </si>
  <si>
    <t>630</t>
  </si>
  <si>
    <t>Moore County</t>
  </si>
  <si>
    <t>640</t>
  </si>
  <si>
    <t>650</t>
  </si>
  <si>
    <t>New Hanover County</t>
  </si>
  <si>
    <t>660</t>
  </si>
  <si>
    <t>Northampton County</t>
  </si>
  <si>
    <t>670</t>
  </si>
  <si>
    <t>Onslow County</t>
  </si>
  <si>
    <t>680</t>
  </si>
  <si>
    <t>Orange County</t>
  </si>
  <si>
    <t>690</t>
  </si>
  <si>
    <t>Pamlico County</t>
  </si>
  <si>
    <t>700</t>
  </si>
  <si>
    <t>Pasquotank County</t>
  </si>
  <si>
    <t>710</t>
  </si>
  <si>
    <t>Pender County</t>
  </si>
  <si>
    <t>720</t>
  </si>
  <si>
    <t>Perquimans County</t>
  </si>
  <si>
    <t>730</t>
  </si>
  <si>
    <t>Person County</t>
  </si>
  <si>
    <t>740</t>
  </si>
  <si>
    <t>Pitt County</t>
  </si>
  <si>
    <t>750</t>
  </si>
  <si>
    <t>Polk County</t>
  </si>
  <si>
    <t>760</t>
  </si>
  <si>
    <t>Randolph County</t>
  </si>
  <si>
    <t>770</t>
  </si>
  <si>
    <t>Richmond County</t>
  </si>
  <si>
    <t>780</t>
  </si>
  <si>
    <t>Robeson County</t>
  </si>
  <si>
    <t>790</t>
  </si>
  <si>
    <t>Rockingham County</t>
  </si>
  <si>
    <t>800</t>
  </si>
  <si>
    <t>810</t>
  </si>
  <si>
    <t>Rutherford County</t>
  </si>
  <si>
    <t>820</t>
  </si>
  <si>
    <t>Sampson County</t>
  </si>
  <si>
    <t>830</t>
  </si>
  <si>
    <t>Scotland County</t>
  </si>
  <si>
    <t>840</t>
  </si>
  <si>
    <t>Stanly County</t>
  </si>
  <si>
    <t>850</t>
  </si>
  <si>
    <t>Stokes County</t>
  </si>
  <si>
    <t>860</t>
  </si>
  <si>
    <t>Surry County</t>
  </si>
  <si>
    <t>870</t>
  </si>
  <si>
    <t>Swain County</t>
  </si>
  <si>
    <t>880</t>
  </si>
  <si>
    <t>Transylvania County</t>
  </si>
  <si>
    <t>890</t>
  </si>
  <si>
    <t>Tyrrell County</t>
  </si>
  <si>
    <t>900</t>
  </si>
  <si>
    <t>Union County</t>
  </si>
  <si>
    <t>910</t>
  </si>
  <si>
    <t>Vance County</t>
  </si>
  <si>
    <t>920</t>
  </si>
  <si>
    <t>Wake County</t>
  </si>
  <si>
    <t>930</t>
  </si>
  <si>
    <t>Warren County</t>
  </si>
  <si>
    <t>940</t>
  </si>
  <si>
    <t>Washington County</t>
  </si>
  <si>
    <t>950</t>
  </si>
  <si>
    <t>Watauga County</t>
  </si>
  <si>
    <t>960</t>
  </si>
  <si>
    <t>Wayne County</t>
  </si>
  <si>
    <t>970</t>
  </si>
  <si>
    <t>Wilkes County</t>
  </si>
  <si>
    <t>980</t>
  </si>
  <si>
    <t>Wilson County</t>
  </si>
  <si>
    <t>990</t>
  </si>
  <si>
    <t>Yadkin County</t>
  </si>
  <si>
    <t>995</t>
  </si>
  <si>
    <t>Yancey County</t>
  </si>
  <si>
    <t>LEA NAME</t>
  </si>
  <si>
    <t>111</t>
  </si>
  <si>
    <t>Asheville City</t>
  </si>
  <si>
    <t>132</t>
  </si>
  <si>
    <t>Kannapolis City</t>
  </si>
  <si>
    <t>181</t>
  </si>
  <si>
    <t>Hickory City</t>
  </si>
  <si>
    <t>182</t>
  </si>
  <si>
    <t>Newton-Conover City</t>
  </si>
  <si>
    <t>241</t>
  </si>
  <si>
    <t>Whiteville City</t>
  </si>
  <si>
    <t>291</t>
  </si>
  <si>
    <t>Lexington City</t>
  </si>
  <si>
    <t>292</t>
  </si>
  <si>
    <t>Thomasville City</t>
  </si>
  <si>
    <t>Durham Public</t>
  </si>
  <si>
    <t>421</t>
  </si>
  <si>
    <t>Roanoke Rapids City</t>
  </si>
  <si>
    <t>422</t>
  </si>
  <si>
    <t>Weldon City</t>
  </si>
  <si>
    <t>491</t>
  </si>
  <si>
    <t>Mooresville City</t>
  </si>
  <si>
    <t>Nash-Rocky Mount</t>
  </si>
  <si>
    <t>681</t>
  </si>
  <si>
    <t>Chapel Hill-Carrboro</t>
  </si>
  <si>
    <t>761</t>
  </si>
  <si>
    <t>Asheboro City</t>
  </si>
  <si>
    <t>Rowan-Salisbury</t>
  </si>
  <si>
    <t>821</t>
  </si>
  <si>
    <t>Clinton City</t>
  </si>
  <si>
    <t>861</t>
  </si>
  <si>
    <t>Elkin City</t>
  </si>
  <si>
    <t>862</t>
  </si>
  <si>
    <t>Mount Airy City</t>
  </si>
  <si>
    <t>County#</t>
  </si>
  <si>
    <t>Data</t>
  </si>
  <si>
    <t>Total ADM</t>
  </si>
  <si>
    <t>$ per ADM</t>
  </si>
  <si>
    <t>adjustment</t>
  </si>
  <si>
    <t>reconcile</t>
  </si>
  <si>
    <t>Total</t>
  </si>
  <si>
    <t>Funding Summary</t>
  </si>
  <si>
    <t>Estimated Lottery Distribution</t>
  </si>
  <si>
    <t>Total Distribution</t>
  </si>
  <si>
    <t xml:space="preserve">The estimated </t>
  </si>
  <si>
    <t>The Initial Revenue estimates anticipate total receipts from lottery sales of $1,214,285,714.  This should be considered the revenue once the lottery is fully operational.  Since it will take some time for receipts to reach that level, we have created this spreadsheet to allow different amounts to be input for total revenue.  Once the new revenue amount is entered, the estimated funding is automatically adjusted on the Distribution spreadsheet.</t>
  </si>
  <si>
    <t>Note: 5% reserve off the top for the amount for programs distributed by Session Law 2006-06, Section 6.15(b).</t>
  </si>
  <si>
    <t>Public Schools of North Carolina</t>
  </si>
  <si>
    <t>North Carolina Department of Public Instruction</t>
  </si>
  <si>
    <t>1st Quarter</t>
  </si>
  <si>
    <t xml:space="preserve">3rd Quarter </t>
  </si>
  <si>
    <t>2nd Quarter</t>
  </si>
  <si>
    <t>The Initial Revenue estimates anticipate total receipts from lottery sales of $1,214,285,714.  This should be considered the revenue once the lottery is fully operational.  Since it will take some time for receipts to reach that level, we have created thi</t>
  </si>
  <si>
    <t>ASK SARAH - two receipts on 6/29/10</t>
  </si>
  <si>
    <r>
      <t xml:space="preserve">100% distributed to </t>
    </r>
    <r>
      <rPr>
        <b/>
        <sz val="10"/>
        <rFont val="Arial"/>
        <family val="2"/>
      </rPr>
      <t/>
    </r>
  </si>
  <si>
    <t>Lottery Distribution</t>
  </si>
  <si>
    <t>1st Qtr. Distribution</t>
  </si>
  <si>
    <t>School Planning Reserve:</t>
  </si>
  <si>
    <t>4th Quarter</t>
  </si>
  <si>
    <t>4th Quarter Distribution</t>
  </si>
  <si>
    <t>Total Based on $ per ADM</t>
  </si>
  <si>
    <t>3rd Quarter Distribution</t>
  </si>
  <si>
    <t xml:space="preserve"> Lottery Distribution</t>
  </si>
  <si>
    <t>2nd Qtr. Distribution</t>
  </si>
  <si>
    <r>
      <t>all</t>
    </r>
    <r>
      <rPr>
        <sz val="10"/>
        <rFont val="Calibri"/>
        <family val="2"/>
        <scheme val="minor"/>
      </rPr>
      <t xml:space="preserve"> LEAs</t>
    </r>
  </si>
  <si>
    <t>3rd Qtr. Distribution</t>
  </si>
  <si>
    <t>Lottery Distribution Calculation Summary FY 2016-17</t>
  </si>
  <si>
    <t>FY 2016-2017</t>
  </si>
  <si>
    <t>FY16-17 ADM</t>
  </si>
  <si>
    <t>FY 16-17 ADM</t>
  </si>
  <si>
    <t>Reserve School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</si>
</sst>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00_);\(#,##0.000000\)"/>
  </numFmts>
  <fonts count="12" x14ac:knownFonts="1">
    <font>
      <sz val="10"/>
      <name val="Arial"/>
    </font>
    <font>
      <sz val="10"/>
      <name val="Arial"/>
      <family val="2"/>
    </font>
    <font>
      <b/>
      <sz val="14"/>
      <name val="Arial"/>
      <family val="2"/>
    </font>
    <font>
      <b/>
      <sz val="10"/>
      <name val="Arial"/>
      <family val="2"/>
    </font>
    <font>
      <i/>
      <sz val="11"/>
      <name val="Arial"/>
      <family val="2"/>
    </font>
    <font>
      <sz val="8"/>
      <name val="Arial"/>
      <family val="2"/>
    </font>
    <font>
      <sz val="10"/>
      <name val="Calibri"/>
      <family val="2"/>
      <scheme val="minor"/>
    </font>
    <font>
      <b/>
      <sz val="14"/>
      <name val="Calibri"/>
      <family val="2"/>
      <scheme val="minor"/>
    </font>
    <font>
      <b/>
      <sz val="11"/>
      <name val="Calibri"/>
      <family val="2"/>
      <scheme val="minor"/>
    </font>
    <font>
      <b/>
      <sz val="10"/>
      <name val="Calibri"/>
      <family val="2"/>
      <scheme val="minor"/>
    </font>
    <font>
      <b/>
      <sz val="12"/>
      <name val="Calibri"/>
      <family val="2"/>
      <scheme val="minor"/>
    </font>
    <font>
      <sz val="12"/>
      <color rgb="FF000000"/>
      <name val="Calibri"/>
      <family val="2"/>
    </font>
  </fonts>
  <fills count="4">
    <fill>
      <patternFill patternType="none"/>
    </fill>
    <fill>
      <patternFill patternType="gray125"/>
    </fill>
    <fill>
      <patternFill patternType="solid">
        <fgColor indexed="13"/>
        <bgColor indexed="64"/>
      </patternFill>
    </fill>
    <fill>
      <patternFill patternType="solid">
        <fgColor indexed="11"/>
        <bgColor indexed="64"/>
      </patternFill>
    </fill>
  </fills>
  <borders count="43">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2" fillId="0" borderId="0" xfId="0" applyFont="1" applyAlignment="1">
      <alignment horizontal="centerContinuous"/>
    </xf>
    <xf numFmtId="0" fontId="0" fillId="0" borderId="0" xfId="0" applyAlignment="1">
      <alignment horizontal="centerContinuous"/>
    </xf>
    <xf numFmtId="164" fontId="1" fillId="0" borderId="0" xfId="2" applyNumberFormat="1"/>
    <xf numFmtId="9" fontId="1" fillId="0" borderId="0" xfId="3"/>
    <xf numFmtId="165" fontId="1" fillId="0" borderId="0" xfId="1" applyNumberFormat="1"/>
    <xf numFmtId="9" fontId="0" fillId="0" borderId="0" xfId="0" applyNumberFormat="1"/>
    <xf numFmtId="0" fontId="0" fillId="0" borderId="0" xfId="0" applyAlignment="1">
      <alignment wrapText="1"/>
    </xf>
    <xf numFmtId="164" fontId="0" fillId="0" borderId="1" xfId="0" applyNumberFormat="1" applyBorder="1"/>
    <xf numFmtId="0" fontId="0" fillId="0" borderId="0" xfId="0" applyAlignment="1">
      <alignment horizontal="center"/>
    </xf>
    <xf numFmtId="0" fontId="3" fillId="0" borderId="2" xfId="0" applyFont="1" applyBorder="1"/>
    <xf numFmtId="0" fontId="3" fillId="0" borderId="0" xfId="0" applyFont="1"/>
    <xf numFmtId="0" fontId="0" fillId="0" borderId="2" xfId="0" applyBorder="1" applyAlignment="1">
      <alignment horizontal="center"/>
    </xf>
    <xf numFmtId="0" fontId="2" fillId="0" borderId="2" xfId="0" applyFont="1" applyBorder="1"/>
    <xf numFmtId="0" fontId="0" fillId="0" borderId="0" xfId="0" applyAlignment="1">
      <alignment horizontal="center" vertical="center" wrapText="1"/>
    </xf>
    <xf numFmtId="41" fontId="0" fillId="0" borderId="0" xfId="0" applyNumberFormat="1"/>
    <xf numFmtId="41" fontId="0" fillId="0" borderId="0" xfId="0" applyNumberFormat="1" applyBorder="1"/>
    <xf numFmtId="0" fontId="0" fillId="0" borderId="0" xfId="0" applyBorder="1"/>
    <xf numFmtId="0" fontId="0" fillId="0" borderId="0" xfId="0" applyBorder="1" applyAlignment="1">
      <alignment horizontal="right"/>
    </xf>
    <xf numFmtId="0" fontId="0" fillId="0" borderId="0" xfId="0" quotePrefix="1" applyBorder="1" applyAlignment="1">
      <alignment horizontal="right"/>
    </xf>
    <xf numFmtId="0" fontId="3" fillId="0" borderId="0" xfId="0" applyFont="1" applyBorder="1" applyAlignment="1">
      <alignment horizontal="right"/>
    </xf>
    <xf numFmtId="0" fontId="0" fillId="0" borderId="0" xfId="0" applyBorder="1" applyAlignment="1">
      <alignment horizontal="center" vertical="center" wrapText="1"/>
    </xf>
    <xf numFmtId="0" fontId="0" fillId="0" borderId="0" xfId="0" applyAlignment="1">
      <alignment horizontal="left" wrapText="1"/>
    </xf>
    <xf numFmtId="164" fontId="1" fillId="2" borderId="0" xfId="2" applyNumberFormat="1" applyFill="1"/>
    <xf numFmtId="164" fontId="0" fillId="0" borderId="0" xfId="0" applyNumberFormat="1"/>
    <xf numFmtId="0" fontId="2" fillId="0" borderId="0" xfId="0" applyFont="1" applyAlignment="1">
      <alignment horizontal="left"/>
    </xf>
    <xf numFmtId="164" fontId="1" fillId="0" borderId="0" xfId="2" applyNumberFormat="1" applyFill="1"/>
    <xf numFmtId="0" fontId="5" fillId="0" borderId="0" xfId="0" applyFont="1"/>
    <xf numFmtId="0" fontId="0" fillId="0" borderId="0" xfId="0" applyFill="1"/>
    <xf numFmtId="38" fontId="0" fillId="0" borderId="0" xfId="0" applyNumberFormat="1"/>
    <xf numFmtId="3" fontId="0" fillId="0" borderId="0" xfId="0" applyNumberFormat="1"/>
    <xf numFmtId="0" fontId="0" fillId="0" borderId="0" xfId="0" applyFill="1" applyAlignment="1">
      <alignment horizontal="center"/>
    </xf>
    <xf numFmtId="41" fontId="0" fillId="0" borderId="0" xfId="0" applyNumberFormat="1" applyFill="1" applyBorder="1"/>
    <xf numFmtId="3" fontId="0" fillId="0" borderId="0" xfId="0" applyNumberFormat="1" applyFill="1"/>
    <xf numFmtId="40" fontId="0" fillId="0" borderId="0" xfId="0" applyNumberFormat="1"/>
    <xf numFmtId="0" fontId="3" fillId="0" borderId="0" xfId="0" applyFont="1" applyBorder="1" applyAlignment="1">
      <alignment horizontal="center" vertical="center" wrapText="1"/>
    </xf>
    <xf numFmtId="38" fontId="0" fillId="0" borderId="0" xfId="0" applyNumberFormat="1" applyBorder="1"/>
    <xf numFmtId="41" fontId="3" fillId="0" borderId="0" xfId="0" applyNumberFormat="1" applyFont="1" applyBorder="1"/>
    <xf numFmtId="43" fontId="0" fillId="0" borderId="0" xfId="0" applyNumberFormat="1" applyBorder="1"/>
    <xf numFmtId="166" fontId="0" fillId="0" borderId="0" xfId="0" applyNumberFormat="1" applyBorder="1"/>
    <xf numFmtId="43" fontId="3" fillId="0" borderId="0" xfId="0" applyNumberFormat="1" applyFont="1" applyBorder="1"/>
    <xf numFmtId="164" fontId="1" fillId="2" borderId="0" xfId="2" applyNumberFormat="1" applyFont="1" applyFill="1"/>
    <xf numFmtId="0" fontId="6" fillId="0" borderId="0" xfId="0" applyFont="1" applyAlignment="1">
      <alignment horizontal="center"/>
    </xf>
    <xf numFmtId="0" fontId="6" fillId="0" borderId="0" xfId="0" applyFont="1"/>
    <xf numFmtId="41" fontId="6" fillId="0" borderId="0" xfId="0" applyNumberFormat="1" applyFont="1"/>
    <xf numFmtId="0" fontId="6" fillId="0" borderId="0" xfId="0" applyFont="1" applyBorder="1"/>
    <xf numFmtId="0" fontId="6" fillId="0" borderId="3" xfId="0" applyFont="1" applyBorder="1" applyAlignment="1">
      <alignment horizontal="center"/>
    </xf>
    <xf numFmtId="0" fontId="6" fillId="0" borderId="4" xfId="0" applyFont="1" applyBorder="1" applyAlignment="1">
      <alignment horizontal="center"/>
    </xf>
    <xf numFmtId="0" fontId="6" fillId="0" borderId="25" xfId="0" applyFont="1" applyBorder="1"/>
    <xf numFmtId="41" fontId="8" fillId="0" borderId="26" xfId="0" applyNumberFormat="1" applyFont="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27" xfId="0" applyFont="1" applyBorder="1"/>
    <xf numFmtId="41" fontId="6" fillId="0" borderId="28" xfId="0" applyNumberFormat="1" applyFont="1" applyBorder="1"/>
    <xf numFmtId="41" fontId="8" fillId="0" borderId="29" xfId="0" applyNumberFormat="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41" fontId="6" fillId="0" borderId="30" xfId="0" applyNumberFormat="1" applyFont="1" applyBorder="1" applyAlignment="1">
      <alignment horizontal="center" vertical="center" wrapText="1"/>
    </xf>
    <xf numFmtId="0" fontId="6" fillId="0" borderId="0" xfId="0" applyFont="1" applyBorder="1" applyAlignment="1">
      <alignment horizontal="center" vertical="center" wrapText="1"/>
    </xf>
    <xf numFmtId="41" fontId="6" fillId="0" borderId="33"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xf>
    <xf numFmtId="0" fontId="6" fillId="0" borderId="12" xfId="0" applyFont="1" applyBorder="1"/>
    <xf numFmtId="41" fontId="6" fillId="0" borderId="12" xfId="0" applyNumberFormat="1" applyFont="1" applyFill="1" applyBorder="1"/>
    <xf numFmtId="0" fontId="6" fillId="0" borderId="11" xfId="0" applyFont="1" applyBorder="1"/>
    <xf numFmtId="41" fontId="6" fillId="0" borderId="12" xfId="0" applyNumberFormat="1" applyFont="1" applyBorder="1"/>
    <xf numFmtId="0" fontId="6" fillId="0" borderId="10" xfId="0" applyFont="1" applyBorder="1" applyAlignment="1">
      <alignment horizontal="center"/>
    </xf>
    <xf numFmtId="0" fontId="6" fillId="0" borderId="10" xfId="0" applyFont="1" applyBorder="1"/>
    <xf numFmtId="0" fontId="6" fillId="3" borderId="10" xfId="0" applyFont="1" applyFill="1" applyBorder="1" applyAlignment="1">
      <alignment horizontal="center"/>
    </xf>
    <xf numFmtId="0" fontId="6" fillId="3" borderId="10" xfId="0" applyFont="1" applyFill="1" applyBorder="1"/>
    <xf numFmtId="0" fontId="6" fillId="3" borderId="10" xfId="0" quotePrefix="1" applyFont="1" applyFill="1" applyBorder="1" applyAlignment="1">
      <alignment horizontal="center"/>
    </xf>
    <xf numFmtId="41" fontId="6" fillId="0" borderId="13" xfId="0" applyNumberFormat="1" applyFont="1" applyBorder="1"/>
    <xf numFmtId="41" fontId="6" fillId="0" borderId="1" xfId="0" applyNumberFormat="1" applyFont="1" applyBorder="1"/>
    <xf numFmtId="0" fontId="6" fillId="0" borderId="14" xfId="0" applyFont="1" applyBorder="1"/>
    <xf numFmtId="0" fontId="9" fillId="0" borderId="0" xfId="0" applyFont="1" applyBorder="1" applyAlignment="1">
      <alignment horizontal="right"/>
    </xf>
    <xf numFmtId="41" fontId="9" fillId="0" borderId="0" xfId="0" applyNumberFormat="1" applyFont="1" applyBorder="1"/>
    <xf numFmtId="41" fontId="9" fillId="0" borderId="7" xfId="0" applyNumberFormat="1" applyFont="1" applyBorder="1"/>
    <xf numFmtId="0" fontId="6" fillId="0" borderId="0" xfId="0" quotePrefix="1" applyFont="1" applyBorder="1" applyAlignment="1">
      <alignment horizontal="right"/>
    </xf>
    <xf numFmtId="41" fontId="6" fillId="0" borderId="0" xfId="0" applyNumberFormat="1" applyFont="1" applyBorder="1"/>
    <xf numFmtId="41" fontId="6" fillId="0" borderId="7" xfId="0" applyNumberFormat="1" applyFont="1" applyBorder="1"/>
    <xf numFmtId="0" fontId="6" fillId="0" borderId="0" xfId="0" applyFont="1" applyBorder="1" applyAlignment="1">
      <alignment horizontal="right"/>
    </xf>
    <xf numFmtId="43" fontId="6" fillId="0" borderId="0" xfId="0" applyNumberFormat="1" applyFont="1" applyBorder="1"/>
    <xf numFmtId="43" fontId="6" fillId="0" borderId="7" xfId="0" applyNumberFormat="1" applyFont="1" applyBorder="1"/>
    <xf numFmtId="166" fontId="6" fillId="0" borderId="0" xfId="0" applyNumberFormat="1" applyFont="1" applyBorder="1"/>
    <xf numFmtId="166" fontId="6" fillId="0" borderId="7" xfId="0" applyNumberFormat="1" applyFont="1" applyBorder="1"/>
    <xf numFmtId="43" fontId="9" fillId="0" borderId="0" xfId="0" applyNumberFormat="1" applyFont="1" applyBorder="1"/>
    <xf numFmtId="43" fontId="9" fillId="0" borderId="7" xfId="0" applyNumberFormat="1" applyFont="1" applyBorder="1"/>
    <xf numFmtId="0" fontId="6" fillId="0" borderId="15" xfId="0" applyFont="1" applyBorder="1"/>
    <xf numFmtId="0" fontId="6" fillId="0" borderId="8" xfId="0" applyFont="1" applyBorder="1"/>
    <xf numFmtId="0" fontId="6" fillId="0" borderId="9" xfId="0" applyFont="1" applyBorder="1"/>
    <xf numFmtId="41" fontId="8" fillId="0" borderId="26" xfId="0" applyNumberFormat="1" applyFont="1" applyBorder="1" applyAlignment="1">
      <alignment horizontal="center"/>
    </xf>
    <xf numFmtId="0" fontId="10" fillId="0" borderId="8" xfId="0" applyFont="1" applyBorder="1"/>
    <xf numFmtId="3" fontId="6" fillId="0" borderId="8" xfId="0" applyNumberFormat="1" applyFont="1" applyBorder="1"/>
    <xf numFmtId="0" fontId="10" fillId="0" borderId="0" xfId="0" applyFont="1"/>
    <xf numFmtId="3" fontId="6" fillId="0" borderId="0" xfId="0" applyNumberFormat="1" applyFont="1"/>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Border="1" applyAlignment="1">
      <alignment horizontal="center"/>
    </xf>
    <xf numFmtId="0" fontId="6" fillId="0" borderId="20" xfId="0" applyFont="1" applyBorder="1" applyAlignment="1">
      <alignment horizontal="center"/>
    </xf>
    <xf numFmtId="0" fontId="6" fillId="0" borderId="20" xfId="0" applyFont="1" applyBorder="1"/>
    <xf numFmtId="41" fontId="6" fillId="0" borderId="22" xfId="0" applyNumberFormat="1" applyFont="1" applyBorder="1"/>
    <xf numFmtId="0" fontId="6" fillId="0" borderId="21" xfId="0" applyFont="1" applyBorder="1" applyAlignment="1">
      <alignment horizontal="center"/>
    </xf>
    <xf numFmtId="0" fontId="6" fillId="3" borderId="21" xfId="0" applyFont="1" applyFill="1" applyBorder="1" applyAlignment="1">
      <alignment horizontal="center"/>
    </xf>
    <xf numFmtId="41" fontId="6" fillId="0" borderId="10" xfId="0" applyNumberFormat="1" applyFont="1" applyBorder="1"/>
    <xf numFmtId="0" fontId="6" fillId="0" borderId="23" xfId="0" applyFont="1" applyBorder="1" applyAlignment="1">
      <alignment horizontal="center"/>
    </xf>
    <xf numFmtId="0" fontId="6" fillId="0" borderId="24" xfId="0" applyFont="1" applyBorder="1" applyAlignment="1">
      <alignment horizontal="center"/>
    </xf>
    <xf numFmtId="0" fontId="6" fillId="0" borderId="24" xfId="0" applyFont="1" applyBorder="1"/>
    <xf numFmtId="41" fontId="6" fillId="0" borderId="34" xfId="0" applyNumberFormat="1" applyFont="1" applyBorder="1"/>
    <xf numFmtId="0" fontId="6" fillId="0" borderId="38" xfId="0" applyFont="1" applyBorder="1" applyAlignment="1">
      <alignment horizontal="center"/>
    </xf>
    <xf numFmtId="0" fontId="6" fillId="0" borderId="35" xfId="0" applyFont="1" applyBorder="1" applyAlignment="1">
      <alignment horizontal="center"/>
    </xf>
    <xf numFmtId="41" fontId="6" fillId="0" borderId="36" xfId="0" applyNumberFormat="1" applyFont="1" applyBorder="1"/>
    <xf numFmtId="41" fontId="6" fillId="0" borderId="37" xfId="0" applyNumberFormat="1" applyFont="1" applyBorder="1"/>
    <xf numFmtId="3" fontId="11" fillId="0" borderId="42" xfId="0" applyNumberFormat="1" applyFont="1" applyBorder="1"/>
    <xf numFmtId="0" fontId="6" fillId="0" borderId="0" xfId="0" applyFont="1" applyFill="1" applyBorder="1"/>
    <xf numFmtId="0" fontId="8" fillId="0" borderId="0" xfId="0" applyFont="1" applyAlignment="1">
      <alignment horizontal="center"/>
    </xf>
    <xf numFmtId="0" fontId="4" fillId="0" borderId="0" xfId="0" applyFont="1" applyAlignment="1">
      <alignment wrapText="1"/>
    </xf>
    <xf numFmtId="0" fontId="0" fillId="0" borderId="0" xfId="0" applyAlignment="1">
      <alignment wrapText="1"/>
    </xf>
    <xf numFmtId="41" fontId="8" fillId="0" borderId="39" xfId="0" applyNumberFormat="1" applyFont="1" applyBorder="1" applyAlignment="1">
      <alignment horizontal="center"/>
    </xf>
    <xf numFmtId="0" fontId="6" fillId="0" borderId="40" xfId="0" applyFont="1" applyBorder="1" applyAlignment="1"/>
    <xf numFmtId="0" fontId="6" fillId="0" borderId="41" xfId="0" applyFont="1" applyBorder="1" applyAlignment="1"/>
    <xf numFmtId="0" fontId="7" fillId="0" borderId="0" xfId="0" applyFont="1" applyAlignment="1">
      <alignment horizontal="center"/>
    </xf>
    <xf numFmtId="0" fontId="10" fillId="0" borderId="0" xfId="0" applyFont="1" applyAlignment="1">
      <alignment horizontal="center"/>
    </xf>
    <xf numFmtId="0" fontId="0" fillId="0" borderId="0" xfId="0" applyBorder="1" applyAlignment="1"/>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76200</xdr:colOff>
          <xdr:row>0</xdr:row>
          <xdr:rowOff>19050</xdr:rowOff>
        </xdr:from>
        <xdr:to>
          <xdr:col>1</xdr:col>
          <xdr:colOff>371475</xdr:colOff>
          <xdr:row>3</xdr:row>
          <xdr:rowOff>85725</xdr:rowOff>
        </xdr:to>
        <xdr:sp macro="" textlink="">
          <xdr:nvSpPr>
            <xdr:cNvPr id="8193" name="Picture 3"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123825</xdr:colOff>
      <xdr:row>4</xdr:row>
      <xdr:rowOff>142875</xdr:rowOff>
    </xdr:from>
    <xdr:to>
      <xdr:col>7</xdr:col>
      <xdr:colOff>219075</xdr:colOff>
      <xdr:row>8</xdr:row>
      <xdr:rowOff>104775</xdr:rowOff>
    </xdr:to>
    <xdr:sp macro="" textlink="">
      <xdr:nvSpPr>
        <xdr:cNvPr id="11265" name="Text Box 1">
          <a:extLst>
            <a:ext uri="{FF2B5EF4-FFF2-40B4-BE49-F238E27FC236}">
              <a16:creationId xmlns:a16="http://schemas.microsoft.com/office/drawing/2014/main" id="{00000000-0008-0000-0100-0000012C0000}"/>
            </a:ext>
          </a:extLst>
        </xdr:cNvPr>
        <xdr:cNvSpPr txBox="1">
          <a:spLocks noChangeArrowheads="1"/>
        </xdr:cNvSpPr>
      </xdr:nvSpPr>
      <xdr:spPr bwMode="auto">
        <a:xfrm>
          <a:off x="4371975" y="1819275"/>
          <a:ext cx="2305050" cy="609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 Enter the Revenue amount here.</a:t>
          </a:r>
        </a:p>
        <a:p>
          <a:pPr algn="l" rtl="0">
            <a:defRPr sz="1000"/>
          </a:pPr>
          <a:r>
            <a:rPr lang="en-US" sz="1100" b="0" i="0" u="none" strike="noStrike" baseline="0">
              <a:solidFill>
                <a:srgbClr val="000000"/>
              </a:solidFill>
              <a:latin typeface="Arial"/>
              <a:cs typeface="Arial"/>
            </a:rPr>
            <a:t>2. The "Distribution By LEA" sheet will change accordingly.</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3</xdr:col>
      <xdr:colOff>28575</xdr:colOff>
      <xdr:row>5</xdr:row>
      <xdr:rowOff>66675</xdr:rowOff>
    </xdr:from>
    <xdr:to>
      <xdr:col>4</xdr:col>
      <xdr:colOff>104775</xdr:colOff>
      <xdr:row>5</xdr:row>
      <xdr:rowOff>76200</xdr:rowOff>
    </xdr:to>
    <xdr:sp macro="" textlink="">
      <xdr:nvSpPr>
        <xdr:cNvPr id="9218" name="Line 2">
          <a:extLst>
            <a:ext uri="{FF2B5EF4-FFF2-40B4-BE49-F238E27FC236}">
              <a16:creationId xmlns:a16="http://schemas.microsoft.com/office/drawing/2014/main" id="{00000000-0008-0000-0100-000002240000}"/>
            </a:ext>
          </a:extLst>
        </xdr:cNvPr>
        <xdr:cNvSpPr>
          <a:spLocks noChangeShapeType="1"/>
        </xdr:cNvSpPr>
      </xdr:nvSpPr>
      <xdr:spPr bwMode="auto">
        <a:xfrm flipH="1">
          <a:off x="3829050" y="1905000"/>
          <a:ext cx="523875" cy="9525"/>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123825</xdr:colOff>
      <xdr:row>4</xdr:row>
      <xdr:rowOff>142875</xdr:rowOff>
    </xdr:from>
    <xdr:to>
      <xdr:col>7</xdr:col>
      <xdr:colOff>219075</xdr:colOff>
      <xdr:row>8</xdr:row>
      <xdr:rowOff>104775</xdr:rowOff>
    </xdr:to>
    <xdr:sp macro="" textlink="">
      <xdr:nvSpPr>
        <xdr:cNvPr id="10241" name="Text Box 1">
          <a:extLst>
            <a:ext uri="{FF2B5EF4-FFF2-40B4-BE49-F238E27FC236}">
              <a16:creationId xmlns:a16="http://schemas.microsoft.com/office/drawing/2014/main" id="{00000000-0008-0000-0300-000001280000}"/>
            </a:ext>
          </a:extLst>
        </xdr:cNvPr>
        <xdr:cNvSpPr txBox="1">
          <a:spLocks noChangeArrowheads="1"/>
        </xdr:cNvSpPr>
      </xdr:nvSpPr>
      <xdr:spPr bwMode="auto">
        <a:xfrm>
          <a:off x="4371975" y="1819275"/>
          <a:ext cx="2305050" cy="609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 Enter the Revenue amount here.</a:t>
          </a:r>
        </a:p>
        <a:p>
          <a:pPr algn="l" rtl="0">
            <a:defRPr sz="1000"/>
          </a:pPr>
          <a:r>
            <a:rPr lang="en-US" sz="1100" b="0" i="0" u="none" strike="noStrike" baseline="0">
              <a:solidFill>
                <a:srgbClr val="000000"/>
              </a:solidFill>
              <a:latin typeface="Arial"/>
              <a:cs typeface="Arial"/>
            </a:rPr>
            <a:t>2. The "Distribution By LEA" sheet will change accordingly.</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3</xdr:col>
      <xdr:colOff>28575</xdr:colOff>
      <xdr:row>5</xdr:row>
      <xdr:rowOff>66675</xdr:rowOff>
    </xdr:from>
    <xdr:to>
      <xdr:col>4</xdr:col>
      <xdr:colOff>104775</xdr:colOff>
      <xdr:row>5</xdr:row>
      <xdr:rowOff>76200</xdr:rowOff>
    </xdr:to>
    <xdr:sp macro="" textlink="">
      <xdr:nvSpPr>
        <xdr:cNvPr id="10242" name="Line 2">
          <a:extLst>
            <a:ext uri="{FF2B5EF4-FFF2-40B4-BE49-F238E27FC236}">
              <a16:creationId xmlns:a16="http://schemas.microsoft.com/office/drawing/2014/main" id="{00000000-0008-0000-0300-000002280000}"/>
            </a:ext>
          </a:extLst>
        </xdr:cNvPr>
        <xdr:cNvSpPr>
          <a:spLocks noChangeShapeType="1"/>
        </xdr:cNvSpPr>
      </xdr:nvSpPr>
      <xdr:spPr bwMode="auto">
        <a:xfrm flipH="1">
          <a:off x="3829050" y="1905000"/>
          <a:ext cx="523875" cy="9525"/>
        </a:xfrm>
        <a:prstGeom prst="line">
          <a:avLst/>
        </a:prstGeom>
        <a:noFill/>
        <a:ln w="9525">
          <a:solidFill>
            <a:srgbClr val="00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123825</xdr:colOff>
      <xdr:row>4</xdr:row>
      <xdr:rowOff>142875</xdr:rowOff>
    </xdr:from>
    <xdr:to>
      <xdr:col>7</xdr:col>
      <xdr:colOff>219075</xdr:colOff>
      <xdr:row>8</xdr:row>
      <xdr:rowOff>104775</xdr:rowOff>
    </xdr:to>
    <xdr:sp macro="" textlink="">
      <xdr:nvSpPr>
        <xdr:cNvPr id="9217" name="Text Box 1">
          <a:extLst>
            <a:ext uri="{FF2B5EF4-FFF2-40B4-BE49-F238E27FC236}">
              <a16:creationId xmlns:a16="http://schemas.microsoft.com/office/drawing/2014/main" id="{00000000-0008-0000-0500-000001240000}"/>
            </a:ext>
          </a:extLst>
        </xdr:cNvPr>
        <xdr:cNvSpPr txBox="1">
          <a:spLocks noChangeArrowheads="1"/>
        </xdr:cNvSpPr>
      </xdr:nvSpPr>
      <xdr:spPr bwMode="auto">
        <a:xfrm>
          <a:off x="4371975" y="1819275"/>
          <a:ext cx="2305050" cy="609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 Enter the Revenue amount here.</a:t>
          </a:r>
        </a:p>
        <a:p>
          <a:pPr algn="l" rtl="0">
            <a:defRPr sz="1000"/>
          </a:pPr>
          <a:r>
            <a:rPr lang="en-US" sz="1100" b="0" i="0" u="none" strike="noStrike" baseline="0">
              <a:solidFill>
                <a:srgbClr val="000000"/>
              </a:solidFill>
              <a:latin typeface="Arial"/>
              <a:cs typeface="Arial"/>
            </a:rPr>
            <a:t>2. The "Distribution By LEA" sheet will change accordingly.</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3</xdr:col>
      <xdr:colOff>28575</xdr:colOff>
      <xdr:row>5</xdr:row>
      <xdr:rowOff>66675</xdr:rowOff>
    </xdr:from>
    <xdr:to>
      <xdr:col>4</xdr:col>
      <xdr:colOff>104775</xdr:colOff>
      <xdr:row>5</xdr:row>
      <xdr:rowOff>76200</xdr:rowOff>
    </xdr:to>
    <xdr:sp macro="" textlink="">
      <xdr:nvSpPr>
        <xdr:cNvPr id="11266" name="Line 2">
          <a:extLst>
            <a:ext uri="{FF2B5EF4-FFF2-40B4-BE49-F238E27FC236}">
              <a16:creationId xmlns:a16="http://schemas.microsoft.com/office/drawing/2014/main" id="{00000000-0008-0000-0500-0000022C0000}"/>
            </a:ext>
          </a:extLst>
        </xdr:cNvPr>
        <xdr:cNvSpPr>
          <a:spLocks noChangeShapeType="1"/>
        </xdr:cNvSpPr>
      </xdr:nvSpPr>
      <xdr:spPr bwMode="auto">
        <a:xfrm flipH="1">
          <a:off x="3829050" y="1905000"/>
          <a:ext cx="523875" cy="9525"/>
        </a:xfrm>
        <a:prstGeom prst="line">
          <a:avLst/>
        </a:prstGeom>
        <a:noFill/>
        <a:ln w="9525">
          <a:solidFill>
            <a:srgbClr val="00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123825</xdr:colOff>
      <xdr:row>4</xdr:row>
      <xdr:rowOff>142875</xdr:rowOff>
    </xdr:from>
    <xdr:to>
      <xdr:col>7</xdr:col>
      <xdr:colOff>219075</xdr:colOff>
      <xdr:row>8</xdr:row>
      <xdr:rowOff>104775</xdr:rowOff>
    </xdr:to>
    <xdr:sp macro="" textlink="">
      <xdr:nvSpPr>
        <xdr:cNvPr id="3073" name="Text Box 1">
          <a:extLst>
            <a:ext uri="{FF2B5EF4-FFF2-40B4-BE49-F238E27FC236}">
              <a16:creationId xmlns:a16="http://schemas.microsoft.com/office/drawing/2014/main" id="{00000000-0008-0000-0800-0000010C0000}"/>
            </a:ext>
          </a:extLst>
        </xdr:cNvPr>
        <xdr:cNvSpPr txBox="1">
          <a:spLocks noChangeArrowheads="1"/>
        </xdr:cNvSpPr>
      </xdr:nvSpPr>
      <xdr:spPr bwMode="auto">
        <a:xfrm>
          <a:off x="4371975" y="1819275"/>
          <a:ext cx="2305050" cy="609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 Enter the Revenue amount here.</a:t>
          </a:r>
        </a:p>
        <a:p>
          <a:pPr algn="l" rtl="0">
            <a:defRPr sz="1000"/>
          </a:pPr>
          <a:r>
            <a:rPr lang="en-US" sz="1100" b="0" i="0" u="none" strike="noStrike" baseline="0">
              <a:solidFill>
                <a:srgbClr val="000000"/>
              </a:solidFill>
              <a:latin typeface="Arial"/>
              <a:cs typeface="Arial"/>
            </a:rPr>
            <a:t>2. The "Distribution By LEA" sheet will change accordingly.</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3</xdr:col>
      <xdr:colOff>28575</xdr:colOff>
      <xdr:row>5</xdr:row>
      <xdr:rowOff>66675</xdr:rowOff>
    </xdr:from>
    <xdr:to>
      <xdr:col>4</xdr:col>
      <xdr:colOff>104775</xdr:colOff>
      <xdr:row>5</xdr:row>
      <xdr:rowOff>76200</xdr:rowOff>
    </xdr:to>
    <xdr:sp macro="" textlink="">
      <xdr:nvSpPr>
        <xdr:cNvPr id="12290" name="Line 2">
          <a:extLst>
            <a:ext uri="{FF2B5EF4-FFF2-40B4-BE49-F238E27FC236}">
              <a16:creationId xmlns:a16="http://schemas.microsoft.com/office/drawing/2014/main" id="{00000000-0008-0000-0800-000002300000}"/>
            </a:ext>
          </a:extLst>
        </xdr:cNvPr>
        <xdr:cNvSpPr>
          <a:spLocks noChangeShapeType="1"/>
        </xdr:cNvSpPr>
      </xdr:nvSpPr>
      <xdr:spPr bwMode="auto">
        <a:xfrm flipH="1">
          <a:off x="3829050" y="1905000"/>
          <a:ext cx="523875" cy="9525"/>
        </a:xfrm>
        <a:prstGeom prst="line">
          <a:avLst/>
        </a:prstGeom>
        <a:noFill/>
        <a:ln w="9525">
          <a:solidFill>
            <a:srgbClr val="00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psfs-2.dpi.state.nc.us\Data2\DOCUME~1\kpeng\LOCALS~1\Temp\04CurrentExpQue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psfs-2.dpi.state.nc.us\Data2\Bud\School%20Allotments\Initial%20Allotment%202005-06\Allotment_StateFY06\Data(9)%20Documt,%20Fees_Fines_Forfeitures_00-0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Data"/>
      <sheetName val="SchoolsRPT"/>
      <sheetName val="Timber"/>
    </sheetNames>
    <sheetDataSet>
      <sheetData sheetId="0" refreshError="1"/>
      <sheetData sheetId="1" refreshError="1">
        <row r="4">
          <cell r="AE4" t="str">
            <v>00</v>
          </cell>
          <cell r="AF4" t="str">
            <v>ALAMANCE COUNTY</v>
          </cell>
          <cell r="AG4">
            <v>2004</v>
          </cell>
          <cell r="AH4">
            <v>24234939</v>
          </cell>
          <cell r="AJ4" t="str">
            <v>00</v>
          </cell>
          <cell r="AK4">
            <v>404</v>
          </cell>
          <cell r="AL4">
            <v>24234939</v>
          </cell>
          <cell r="AN4" t="str">
            <v>767</v>
          </cell>
          <cell r="AP4">
            <v>4500000</v>
          </cell>
        </row>
        <row r="5">
          <cell r="AE5" t="str">
            <v>01</v>
          </cell>
          <cell r="AF5" t="str">
            <v>ALEXANDER COUNTY</v>
          </cell>
          <cell r="AG5">
            <v>2004</v>
          </cell>
          <cell r="AH5">
            <v>4500000</v>
          </cell>
          <cell r="AJ5" t="str">
            <v>01</v>
          </cell>
          <cell r="AK5">
            <v>404</v>
          </cell>
          <cell r="AL5">
            <v>4500000</v>
          </cell>
          <cell r="AN5" t="str">
            <v>769</v>
          </cell>
          <cell r="AP5">
            <v>3310557</v>
          </cell>
        </row>
        <row r="6">
          <cell r="AE6" t="str">
            <v>02</v>
          </cell>
          <cell r="AF6" t="str">
            <v>ALLEGHANY COUNTY</v>
          </cell>
          <cell r="AG6">
            <v>2004</v>
          </cell>
          <cell r="AH6">
            <v>1577964</v>
          </cell>
          <cell r="AJ6" t="str">
            <v>02</v>
          </cell>
          <cell r="AK6">
            <v>404</v>
          </cell>
          <cell r="AL6">
            <v>1577964</v>
          </cell>
          <cell r="AN6" t="str">
            <v>770</v>
          </cell>
          <cell r="AP6">
            <v>2822240</v>
          </cell>
        </row>
        <row r="7">
          <cell r="AE7" t="str">
            <v>03</v>
          </cell>
          <cell r="AF7" t="str">
            <v>ANSON COUNTY</v>
          </cell>
          <cell r="AG7">
            <v>2004</v>
          </cell>
          <cell r="AH7">
            <v>3310557</v>
          </cell>
          <cell r="AJ7" t="str">
            <v>03</v>
          </cell>
          <cell r="AK7">
            <v>404</v>
          </cell>
          <cell r="AL7">
            <v>3310557</v>
          </cell>
          <cell r="AN7" t="str">
            <v>772</v>
          </cell>
          <cell r="AP7">
            <v>5425019</v>
          </cell>
        </row>
        <row r="8">
          <cell r="AE8" t="str">
            <v>04</v>
          </cell>
          <cell r="AF8" t="str">
            <v>ASHE COUNTY</v>
          </cell>
          <cell r="AG8">
            <v>2004</v>
          </cell>
          <cell r="AH8">
            <v>2822240</v>
          </cell>
          <cell r="AJ8" t="str">
            <v>04</v>
          </cell>
          <cell r="AK8">
            <v>404</v>
          </cell>
          <cell r="AL8">
            <v>2832240</v>
          </cell>
          <cell r="AN8" t="str">
            <v>774</v>
          </cell>
          <cell r="AP8">
            <v>8018383</v>
          </cell>
        </row>
        <row r="9">
          <cell r="AE9" t="str">
            <v>06</v>
          </cell>
          <cell r="AF9" t="str">
            <v>BEAUFORT COUNTY</v>
          </cell>
          <cell r="AG9">
            <v>2004</v>
          </cell>
          <cell r="AH9">
            <v>8018383</v>
          </cell>
          <cell r="AJ9" t="str">
            <v>06</v>
          </cell>
          <cell r="AK9">
            <v>404</v>
          </cell>
          <cell r="AL9">
            <v>8018383</v>
          </cell>
          <cell r="AN9" t="str">
            <v>775</v>
          </cell>
          <cell r="AP9">
            <v>2034340</v>
          </cell>
        </row>
        <row r="10">
          <cell r="AE10" t="str">
            <v>07</v>
          </cell>
          <cell r="AF10" t="str">
            <v>BERTIE COUNTY</v>
          </cell>
          <cell r="AG10">
            <v>2004</v>
          </cell>
          <cell r="AH10">
            <v>2034340</v>
          </cell>
          <cell r="AJ10" t="str">
            <v>07</v>
          </cell>
          <cell r="AK10">
            <v>404</v>
          </cell>
          <cell r="AL10">
            <v>2034340</v>
          </cell>
          <cell r="AN10" t="str">
            <v>779</v>
          </cell>
          <cell r="AP10">
            <v>12363795</v>
          </cell>
        </row>
        <row r="11">
          <cell r="AE11" t="str">
            <v>08</v>
          </cell>
          <cell r="AF11" t="str">
            <v>BLADEN COUNTY</v>
          </cell>
          <cell r="AG11">
            <v>2004</v>
          </cell>
          <cell r="AH11">
            <v>4201779</v>
          </cell>
          <cell r="AJ11" t="str">
            <v>08</v>
          </cell>
          <cell r="AK11">
            <v>404</v>
          </cell>
          <cell r="AL11">
            <v>4208416</v>
          </cell>
          <cell r="AN11" t="str">
            <v>782</v>
          </cell>
          <cell r="AP11">
            <v>11816978</v>
          </cell>
        </row>
        <row r="12">
          <cell r="AE12" t="str">
            <v>09</v>
          </cell>
          <cell r="AF12" t="str">
            <v>BRUNSWICK COUNTY</v>
          </cell>
          <cell r="AG12">
            <v>2004</v>
          </cell>
          <cell r="AH12">
            <v>21003440</v>
          </cell>
          <cell r="AJ12" t="str">
            <v>09</v>
          </cell>
          <cell r="AK12">
            <v>404</v>
          </cell>
          <cell r="AL12">
            <v>21003440</v>
          </cell>
          <cell r="AN12" t="str">
            <v>785</v>
          </cell>
          <cell r="AP12">
            <v>2363300</v>
          </cell>
        </row>
        <row r="13">
          <cell r="AE13" t="str">
            <v>10</v>
          </cell>
          <cell r="AF13" t="str">
            <v>BUNCOMBE COUNTY</v>
          </cell>
          <cell r="AG13">
            <v>2004</v>
          </cell>
          <cell r="AH13">
            <v>38806083</v>
          </cell>
          <cell r="AJ13" t="str">
            <v>10</v>
          </cell>
          <cell r="AK13">
            <v>404</v>
          </cell>
          <cell r="AL13">
            <v>38806083</v>
          </cell>
          <cell r="AN13" t="str">
            <v>990</v>
          </cell>
          <cell r="AO13">
            <v>264989000</v>
          </cell>
          <cell r="AP13">
            <v>264989000</v>
          </cell>
        </row>
        <row r="14">
          <cell r="AE14" t="str">
            <v>11</v>
          </cell>
          <cell r="AF14" t="str">
            <v>BURKE COUNTY</v>
          </cell>
          <cell r="AG14">
            <v>2004</v>
          </cell>
          <cell r="AH14">
            <v>12363795</v>
          </cell>
          <cell r="AJ14" t="str">
            <v>11</v>
          </cell>
          <cell r="AK14">
            <v>404</v>
          </cell>
          <cell r="AL14">
            <v>12363795</v>
          </cell>
          <cell r="AN14" t="str">
            <v>788</v>
          </cell>
          <cell r="AO14">
            <v>3033211</v>
          </cell>
          <cell r="AP14">
            <v>3033211</v>
          </cell>
        </row>
        <row r="15">
          <cell r="AE15" t="str">
            <v>12</v>
          </cell>
          <cell r="AF15" t="str">
            <v>CABARRUS COUNTY</v>
          </cell>
          <cell r="AG15">
            <v>2004</v>
          </cell>
          <cell r="AH15">
            <v>29721718</v>
          </cell>
          <cell r="AJ15" t="str">
            <v>12</v>
          </cell>
          <cell r="AK15">
            <v>404</v>
          </cell>
          <cell r="AL15">
            <v>29721718</v>
          </cell>
          <cell r="AN15" t="str">
            <v>789</v>
          </cell>
          <cell r="AO15">
            <v>694251</v>
          </cell>
          <cell r="AP15">
            <v>694251</v>
          </cell>
        </row>
        <row r="16">
          <cell r="AE16" t="str">
            <v>13</v>
          </cell>
          <cell r="AF16" t="str">
            <v>CALDWELL COUNTY</v>
          </cell>
          <cell r="AG16">
            <v>2004</v>
          </cell>
          <cell r="AH16">
            <v>11816978</v>
          </cell>
          <cell r="AJ16" t="str">
            <v>13</v>
          </cell>
          <cell r="AK16">
            <v>404</v>
          </cell>
          <cell r="AL16">
            <v>11816978</v>
          </cell>
          <cell r="AN16" t="str">
            <v>792</v>
          </cell>
          <cell r="AP16">
            <v>4270563</v>
          </cell>
        </row>
        <row r="17">
          <cell r="AE17" t="str">
            <v>14</v>
          </cell>
          <cell r="AF17" t="str">
            <v>CAMDEN COUNTY</v>
          </cell>
          <cell r="AG17">
            <v>2004</v>
          </cell>
          <cell r="AH17">
            <v>940576</v>
          </cell>
          <cell r="AJ17" t="str">
            <v>14</v>
          </cell>
          <cell r="AK17">
            <v>404</v>
          </cell>
          <cell r="AL17">
            <v>940576</v>
          </cell>
          <cell r="AN17" t="str">
            <v>796</v>
          </cell>
          <cell r="AP17">
            <v>12639870</v>
          </cell>
        </row>
        <row r="18">
          <cell r="AE18" t="str">
            <v>15</v>
          </cell>
          <cell r="AF18" t="str">
            <v>CARTERET COUNTY</v>
          </cell>
          <cell r="AG18">
            <v>2004</v>
          </cell>
          <cell r="AH18">
            <v>16555908</v>
          </cell>
          <cell r="AJ18" t="str">
            <v>15</v>
          </cell>
          <cell r="AK18">
            <v>404</v>
          </cell>
          <cell r="AL18">
            <v>16555908</v>
          </cell>
          <cell r="AN18" t="str">
            <v>798</v>
          </cell>
          <cell r="AP18">
            <v>6793422</v>
          </cell>
        </row>
        <row r="19">
          <cell r="AE19" t="str">
            <v>16</v>
          </cell>
          <cell r="AF19" t="str">
            <v>CASWELL COUNTY</v>
          </cell>
          <cell r="AG19">
            <v>2004</v>
          </cell>
          <cell r="AH19">
            <v>2693900</v>
          </cell>
          <cell r="AJ19" t="str">
            <v>16</v>
          </cell>
          <cell r="AK19">
            <v>404</v>
          </cell>
          <cell r="AL19">
            <v>2693900</v>
          </cell>
          <cell r="AN19" t="str">
            <v>998</v>
          </cell>
          <cell r="AP19">
            <v>73649932</v>
          </cell>
        </row>
        <row r="20">
          <cell r="AE20" t="str">
            <v>18</v>
          </cell>
          <cell r="AF20" t="str">
            <v>CHATHAM COUNTY</v>
          </cell>
          <cell r="AG20">
            <v>2004</v>
          </cell>
          <cell r="AH20">
            <v>16568432</v>
          </cell>
          <cell r="AJ20" t="str">
            <v>18</v>
          </cell>
          <cell r="AK20">
            <v>404</v>
          </cell>
          <cell r="AL20">
            <v>16568432</v>
          </cell>
          <cell r="AN20" t="str">
            <v>992</v>
          </cell>
          <cell r="AP20">
            <v>7402822</v>
          </cell>
        </row>
        <row r="21">
          <cell r="AE21" t="str">
            <v>20</v>
          </cell>
          <cell r="AF21" t="str">
            <v>CHOWAN COUNTY</v>
          </cell>
          <cell r="AG21">
            <v>2004</v>
          </cell>
          <cell r="AH21">
            <v>3103846</v>
          </cell>
          <cell r="AJ21" t="str">
            <v>20</v>
          </cell>
          <cell r="AK21">
            <v>404</v>
          </cell>
          <cell r="AL21">
            <v>3553846</v>
          </cell>
          <cell r="AN21" t="str">
            <v>803</v>
          </cell>
          <cell r="AP21">
            <v>8164500</v>
          </cell>
        </row>
        <row r="22">
          <cell r="AE22" t="str">
            <v>22</v>
          </cell>
          <cell r="AF22" t="str">
            <v>CLEVELAND COUNTY</v>
          </cell>
          <cell r="AG22">
            <v>2004</v>
          </cell>
          <cell r="AH22">
            <v>9599895</v>
          </cell>
          <cell r="AJ22" t="str">
            <v>22</v>
          </cell>
          <cell r="AK22">
            <v>404</v>
          </cell>
          <cell r="AL22">
            <v>9599895</v>
          </cell>
          <cell r="AN22" t="str">
            <v>807</v>
          </cell>
          <cell r="AO22">
            <v>8354551</v>
          </cell>
          <cell r="AP22">
            <v>8354551</v>
          </cell>
        </row>
        <row r="23">
          <cell r="AE23" t="str">
            <v>24</v>
          </cell>
          <cell r="AF23" t="str">
            <v>CRAVEN COUNTY</v>
          </cell>
          <cell r="AG23">
            <v>2004</v>
          </cell>
          <cell r="AH23">
            <v>13253940</v>
          </cell>
          <cell r="AJ23" t="str">
            <v>24</v>
          </cell>
          <cell r="AK23">
            <v>404</v>
          </cell>
          <cell r="AL23">
            <v>13253940</v>
          </cell>
          <cell r="AN23" t="str">
            <v>812</v>
          </cell>
          <cell r="AP23">
            <v>11164350</v>
          </cell>
        </row>
        <row r="24">
          <cell r="AE24" t="str">
            <v>26</v>
          </cell>
          <cell r="AF24" t="str">
            <v>CURRITUCK COUNTY</v>
          </cell>
          <cell r="AG24">
            <v>2004</v>
          </cell>
          <cell r="AH24">
            <v>6550964</v>
          </cell>
          <cell r="AJ24" t="str">
            <v>26</v>
          </cell>
          <cell r="AK24">
            <v>404</v>
          </cell>
          <cell r="AL24">
            <v>6550964</v>
          </cell>
          <cell r="AN24" t="str">
            <v>813</v>
          </cell>
          <cell r="AO24">
            <v>15464204</v>
          </cell>
          <cell r="AP24">
            <v>15452217</v>
          </cell>
        </row>
        <row r="25">
          <cell r="AE25" t="str">
            <v>28</v>
          </cell>
          <cell r="AF25" t="str">
            <v>DAVIDSON COUNTY</v>
          </cell>
          <cell r="AG25">
            <v>2004</v>
          </cell>
          <cell r="AH25">
            <v>25736901</v>
          </cell>
          <cell r="AJ25" t="str">
            <v>28</v>
          </cell>
          <cell r="AK25">
            <v>404</v>
          </cell>
          <cell r="AL25">
            <v>23523216</v>
          </cell>
          <cell r="AN25" t="str">
            <v>817</v>
          </cell>
          <cell r="AP25">
            <v>1003971</v>
          </cell>
        </row>
        <row r="26">
          <cell r="AE26" t="str">
            <v>32</v>
          </cell>
          <cell r="AF26" t="str">
            <v>EDGECOMBE COUNTY</v>
          </cell>
          <cell r="AG26">
            <v>2004</v>
          </cell>
          <cell r="AH26">
            <v>8500127</v>
          </cell>
          <cell r="AJ26" t="str">
            <v>32</v>
          </cell>
          <cell r="AK26">
            <v>404</v>
          </cell>
          <cell r="AL26">
            <v>8501951</v>
          </cell>
          <cell r="AN26" t="str">
            <v>818</v>
          </cell>
          <cell r="AP26">
            <v>5414459</v>
          </cell>
        </row>
        <row r="27">
          <cell r="AE27" t="str">
            <v>35</v>
          </cell>
          <cell r="AF27" t="str">
            <v>GASTON COUNTY</v>
          </cell>
          <cell r="AG27">
            <v>2004</v>
          </cell>
          <cell r="AH27">
            <v>32881805</v>
          </cell>
          <cell r="AJ27" t="str">
            <v>35</v>
          </cell>
          <cell r="AK27">
            <v>404</v>
          </cell>
          <cell r="AL27">
            <v>33046755</v>
          </cell>
          <cell r="AN27" t="str">
            <v>821</v>
          </cell>
          <cell r="AP27">
            <v>5310900</v>
          </cell>
        </row>
        <row r="28">
          <cell r="AE28" t="str">
            <v>42</v>
          </cell>
          <cell r="AF28" t="str">
            <v>HARNETT COUNTY</v>
          </cell>
          <cell r="AG28">
            <v>2004</v>
          </cell>
          <cell r="AH28">
            <v>11658720</v>
          </cell>
          <cell r="AJ28" t="str">
            <v>42</v>
          </cell>
          <cell r="AK28">
            <v>404</v>
          </cell>
          <cell r="AL28">
            <v>11658720</v>
          </cell>
          <cell r="AN28" t="str">
            <v>823</v>
          </cell>
          <cell r="AP28">
            <v>9127384</v>
          </cell>
        </row>
        <row r="29">
          <cell r="AE29" t="str">
            <v>45</v>
          </cell>
          <cell r="AF29" t="str">
            <v>HERTFORD COUNTY</v>
          </cell>
          <cell r="AG29">
            <v>2004</v>
          </cell>
          <cell r="AH29">
            <v>2921983</v>
          </cell>
          <cell r="AJ29" t="str">
            <v>45</v>
          </cell>
          <cell r="AK29">
            <v>404</v>
          </cell>
          <cell r="AL29">
            <v>2921983</v>
          </cell>
          <cell r="AN29" t="str">
            <v>824</v>
          </cell>
          <cell r="AP29">
            <v>8862415</v>
          </cell>
        </row>
        <row r="30">
          <cell r="AE30" t="str">
            <v>49</v>
          </cell>
          <cell r="AF30" t="str">
            <v>JACKSON COUNTY</v>
          </cell>
          <cell r="AG30">
            <v>2004</v>
          </cell>
          <cell r="AH30">
            <v>5332119</v>
          </cell>
          <cell r="AJ30" t="str">
            <v>49</v>
          </cell>
          <cell r="AK30">
            <v>404</v>
          </cell>
          <cell r="AL30">
            <v>5332119</v>
          </cell>
          <cell r="AN30" t="str">
            <v>826</v>
          </cell>
          <cell r="AP30">
            <v>11657011</v>
          </cell>
        </row>
        <row r="31">
          <cell r="AE31" t="str">
            <v>52</v>
          </cell>
          <cell r="AF31" t="str">
            <v>LEE COUNTY</v>
          </cell>
          <cell r="AG31">
            <v>2004</v>
          </cell>
          <cell r="AH31">
            <v>9127384</v>
          </cell>
          <cell r="AJ31" t="str">
            <v>52</v>
          </cell>
          <cell r="AK31">
            <v>404</v>
          </cell>
          <cell r="AL31">
            <v>9127384</v>
          </cell>
          <cell r="AN31" t="str">
            <v>827</v>
          </cell>
          <cell r="AP31">
            <v>5140372</v>
          </cell>
        </row>
        <row r="32">
          <cell r="AE32" t="str">
            <v>54</v>
          </cell>
          <cell r="AF32" t="str">
            <v>LINCOLN COUNTY</v>
          </cell>
          <cell r="AG32">
            <v>2004</v>
          </cell>
          <cell r="AH32">
            <v>11657011</v>
          </cell>
          <cell r="AJ32" t="str">
            <v>54</v>
          </cell>
          <cell r="AK32">
            <v>404</v>
          </cell>
          <cell r="AL32">
            <v>11657011</v>
          </cell>
          <cell r="AN32" t="str">
            <v>829</v>
          </cell>
          <cell r="AP32">
            <v>5009420</v>
          </cell>
        </row>
        <row r="33">
          <cell r="AE33" t="str">
            <v>56</v>
          </cell>
          <cell r="AF33" t="str">
            <v>MADISON COUNTY</v>
          </cell>
          <cell r="AG33">
            <v>2004</v>
          </cell>
          <cell r="AH33">
            <v>2030469</v>
          </cell>
          <cell r="AJ33" t="str">
            <v>56</v>
          </cell>
          <cell r="AK33">
            <v>404</v>
          </cell>
          <cell r="AL33">
            <v>2030469</v>
          </cell>
          <cell r="AN33" t="str">
            <v>831</v>
          </cell>
          <cell r="AO33">
            <v>1512957</v>
          </cell>
          <cell r="AP33">
            <v>1512957</v>
          </cell>
        </row>
        <row r="34">
          <cell r="AE34" t="str">
            <v>58</v>
          </cell>
          <cell r="AF34" t="str">
            <v>MCDOWELL COUNTY</v>
          </cell>
          <cell r="AG34">
            <v>2004</v>
          </cell>
          <cell r="AH34">
            <v>5649500</v>
          </cell>
          <cell r="AJ34" t="str">
            <v>58</v>
          </cell>
          <cell r="AK34">
            <v>404</v>
          </cell>
          <cell r="AL34">
            <v>5649500</v>
          </cell>
          <cell r="AN34" t="str">
            <v>833</v>
          </cell>
          <cell r="AP34">
            <v>17876880</v>
          </cell>
        </row>
        <row r="35">
          <cell r="AE35" t="str">
            <v>60</v>
          </cell>
          <cell r="AF35" t="str">
            <v>MITCHELL COUNTY</v>
          </cell>
          <cell r="AG35">
            <v>2004</v>
          </cell>
          <cell r="AH35">
            <v>1512607</v>
          </cell>
          <cell r="AJ35" t="str">
            <v>60</v>
          </cell>
          <cell r="AK35">
            <v>404</v>
          </cell>
          <cell r="AL35">
            <v>1512607</v>
          </cell>
          <cell r="AN35" t="str">
            <v>834</v>
          </cell>
          <cell r="AP35">
            <v>4971269</v>
          </cell>
        </row>
        <row r="36">
          <cell r="AE36" t="str">
            <v>62</v>
          </cell>
          <cell r="AF36" t="str">
            <v>MOORE COUNTY</v>
          </cell>
          <cell r="AG36">
            <v>2004</v>
          </cell>
          <cell r="AH36">
            <v>17876880</v>
          </cell>
          <cell r="AJ36" t="str">
            <v>62</v>
          </cell>
          <cell r="AK36">
            <v>404</v>
          </cell>
          <cell r="AL36">
            <v>17876880</v>
          </cell>
          <cell r="AN36" t="str">
            <v>994</v>
          </cell>
          <cell r="AP36">
            <v>20547989</v>
          </cell>
        </row>
        <row r="37">
          <cell r="AE37" t="str">
            <v>63</v>
          </cell>
          <cell r="AF37" t="str">
            <v>NASH COUNTY</v>
          </cell>
          <cell r="AG37">
            <v>2004</v>
          </cell>
          <cell r="AH37">
            <v>16960650</v>
          </cell>
          <cell r="AJ37" t="str">
            <v>63</v>
          </cell>
          <cell r="AK37">
            <v>404</v>
          </cell>
          <cell r="AL37">
            <v>16960650</v>
          </cell>
          <cell r="AN37" t="str">
            <v>836</v>
          </cell>
          <cell r="AP37">
            <v>49003075</v>
          </cell>
        </row>
        <row r="38">
          <cell r="AE38" t="str">
            <v>65</v>
          </cell>
          <cell r="AF38" t="str">
            <v>NORTHAMPTON COUNTY</v>
          </cell>
          <cell r="AG38">
            <v>2004</v>
          </cell>
          <cell r="AH38">
            <v>3144112</v>
          </cell>
          <cell r="AJ38" t="str">
            <v>65</v>
          </cell>
          <cell r="AK38">
            <v>404</v>
          </cell>
          <cell r="AL38">
            <v>3144112</v>
          </cell>
          <cell r="AN38" t="str">
            <v>838</v>
          </cell>
          <cell r="AP38">
            <v>3144112</v>
          </cell>
        </row>
        <row r="39">
          <cell r="AE39" t="str">
            <v>67</v>
          </cell>
          <cell r="AF39" t="str">
            <v>ORANGE COUNTY</v>
          </cell>
          <cell r="AG39">
            <v>2004</v>
          </cell>
          <cell r="AH39">
            <v>44684324</v>
          </cell>
          <cell r="AJ39" t="str">
            <v>67</v>
          </cell>
          <cell r="AK39">
            <v>404</v>
          </cell>
          <cell r="AL39">
            <v>46461682</v>
          </cell>
          <cell r="AN39" t="str">
            <v>842</v>
          </cell>
          <cell r="AP39">
            <v>7984558</v>
          </cell>
        </row>
        <row r="40">
          <cell r="AE40" t="str">
            <v>69</v>
          </cell>
          <cell r="AF40" t="str">
            <v>PASQUOTANK COUNTY</v>
          </cell>
          <cell r="AG40">
            <v>2004</v>
          </cell>
          <cell r="AH40">
            <v>7402822</v>
          </cell>
          <cell r="AJ40" t="str">
            <v>69</v>
          </cell>
          <cell r="AK40">
            <v>404</v>
          </cell>
          <cell r="AL40">
            <v>7402822</v>
          </cell>
          <cell r="AN40" t="str">
            <v>843</v>
          </cell>
          <cell r="AP40">
            <v>1537769</v>
          </cell>
        </row>
        <row r="41">
          <cell r="AE41" t="str">
            <v>71</v>
          </cell>
          <cell r="AF41" t="str">
            <v>PERQUIMANS COUNTY</v>
          </cell>
          <cell r="AG41">
            <v>2004</v>
          </cell>
          <cell r="AH41">
            <v>1537769</v>
          </cell>
          <cell r="AJ41" t="str">
            <v>71</v>
          </cell>
          <cell r="AK41">
            <v>404</v>
          </cell>
          <cell r="AL41">
            <v>1537769</v>
          </cell>
          <cell r="AN41" t="str">
            <v>845</v>
          </cell>
          <cell r="AP41">
            <v>26337249</v>
          </cell>
        </row>
        <row r="42">
          <cell r="AE42" t="str">
            <v>73</v>
          </cell>
          <cell r="AF42" t="str">
            <v>PITT COUNTY</v>
          </cell>
          <cell r="AG42">
            <v>2004</v>
          </cell>
          <cell r="AH42">
            <v>26337249</v>
          </cell>
          <cell r="AJ42" t="str">
            <v>73</v>
          </cell>
          <cell r="AK42">
            <v>404</v>
          </cell>
          <cell r="AL42">
            <v>26337249</v>
          </cell>
          <cell r="AN42" t="str">
            <v>847</v>
          </cell>
          <cell r="AO42">
            <v>12326186</v>
          </cell>
          <cell r="AP42">
            <v>12326186</v>
          </cell>
        </row>
        <row r="43">
          <cell r="AE43" t="str">
            <v>75</v>
          </cell>
          <cell r="AF43" t="str">
            <v>RANDOLPH COUNTY</v>
          </cell>
          <cell r="AG43">
            <v>2004</v>
          </cell>
          <cell r="AH43">
            <v>15283554</v>
          </cell>
          <cell r="AJ43" t="str">
            <v>75</v>
          </cell>
          <cell r="AK43">
            <v>404</v>
          </cell>
          <cell r="AL43">
            <v>15283554</v>
          </cell>
          <cell r="AN43" t="str">
            <v>849</v>
          </cell>
          <cell r="AP43">
            <v>1615859</v>
          </cell>
        </row>
        <row r="44">
          <cell r="AE44" t="str">
            <v>77</v>
          </cell>
          <cell r="AF44" t="str">
            <v>ROBESON COUNTY</v>
          </cell>
          <cell r="AG44">
            <v>2004</v>
          </cell>
          <cell r="AH44">
            <v>11966184</v>
          </cell>
          <cell r="AJ44" t="str">
            <v>77</v>
          </cell>
          <cell r="AK44">
            <v>404</v>
          </cell>
          <cell r="AL44">
            <v>11966184</v>
          </cell>
          <cell r="AN44" t="str">
            <v>850</v>
          </cell>
          <cell r="AP44">
            <v>11966184</v>
          </cell>
        </row>
        <row r="45">
          <cell r="AE45" t="str">
            <v>79</v>
          </cell>
          <cell r="AF45" t="str">
            <v>ROWAN COUNTY</v>
          </cell>
          <cell r="AG45">
            <v>2004</v>
          </cell>
          <cell r="AH45">
            <v>28484169</v>
          </cell>
          <cell r="AJ45" t="str">
            <v>79</v>
          </cell>
          <cell r="AK45">
            <v>404</v>
          </cell>
          <cell r="AL45">
            <v>26895646</v>
          </cell>
          <cell r="AN45" t="str">
            <v>852</v>
          </cell>
          <cell r="AP45">
            <v>9555727</v>
          </cell>
        </row>
        <row r="46">
          <cell r="AE46" t="str">
            <v>82</v>
          </cell>
          <cell r="AF46" t="str">
            <v>SCOTLAND COUNTY</v>
          </cell>
          <cell r="AG46">
            <v>2004</v>
          </cell>
          <cell r="AH46">
            <v>8781018</v>
          </cell>
          <cell r="AJ46" t="str">
            <v>82</v>
          </cell>
          <cell r="AK46">
            <v>404</v>
          </cell>
          <cell r="AL46">
            <v>9184761</v>
          </cell>
          <cell r="AN46" t="str">
            <v>854</v>
          </cell>
          <cell r="AP46">
            <v>8781018</v>
          </cell>
        </row>
        <row r="47">
          <cell r="AE47" t="str">
            <v>86</v>
          </cell>
          <cell r="AF47" t="str">
            <v>SWAIN COUNTY</v>
          </cell>
          <cell r="AG47">
            <v>2004</v>
          </cell>
          <cell r="AH47">
            <v>537582</v>
          </cell>
          <cell r="AJ47" t="str">
            <v>86</v>
          </cell>
          <cell r="AK47">
            <v>404</v>
          </cell>
          <cell r="AL47">
            <v>554736</v>
          </cell>
          <cell r="AN47" t="str">
            <v>856</v>
          </cell>
          <cell r="AP47">
            <v>9272508</v>
          </cell>
        </row>
        <row r="48">
          <cell r="AE48" t="str">
            <v>89</v>
          </cell>
          <cell r="AF48" t="str">
            <v>UNION COUNTY</v>
          </cell>
          <cell r="AG48">
            <v>2004</v>
          </cell>
          <cell r="AH48">
            <v>22908030</v>
          </cell>
          <cell r="AJ48" t="str">
            <v>89</v>
          </cell>
          <cell r="AK48">
            <v>404</v>
          </cell>
          <cell r="AL48">
            <v>23002530</v>
          </cell>
          <cell r="AN48" t="str">
            <v>857</v>
          </cell>
          <cell r="AP48">
            <v>7866821</v>
          </cell>
        </row>
        <row r="49">
          <cell r="AE49" t="str">
            <v>93</v>
          </cell>
          <cell r="AF49" t="str">
            <v>WASHINGTON COUNTY</v>
          </cell>
          <cell r="AG49">
            <v>2004</v>
          </cell>
          <cell r="AH49">
            <v>1468000</v>
          </cell>
          <cell r="AJ49" t="str">
            <v>93</v>
          </cell>
          <cell r="AK49">
            <v>404</v>
          </cell>
          <cell r="AL49">
            <v>1468000</v>
          </cell>
          <cell r="AN49" t="str">
            <v>859</v>
          </cell>
          <cell r="AO49">
            <v>554736</v>
          </cell>
          <cell r="AP49">
            <v>537582</v>
          </cell>
        </row>
        <row r="50">
          <cell r="AE50" t="str">
            <v>96</v>
          </cell>
          <cell r="AF50" t="str">
            <v>WILKES COUNTY</v>
          </cell>
          <cell r="AG50">
            <v>2004</v>
          </cell>
          <cell r="AH50">
            <v>10106275</v>
          </cell>
          <cell r="AJ50" t="str">
            <v>96</v>
          </cell>
          <cell r="AK50">
            <v>404</v>
          </cell>
          <cell r="AL50">
            <v>10106275</v>
          </cell>
          <cell r="AN50" t="str">
            <v>864</v>
          </cell>
          <cell r="AP50">
            <v>7895000</v>
          </cell>
        </row>
        <row r="51">
          <cell r="AE51" t="str">
            <v>99</v>
          </cell>
          <cell r="AF51" t="str">
            <v>YANCEY COUNTY</v>
          </cell>
          <cell r="AG51">
            <v>2004</v>
          </cell>
          <cell r="AH51">
            <v>1954461</v>
          </cell>
          <cell r="AJ51" t="str">
            <v>99</v>
          </cell>
          <cell r="AK51">
            <v>404</v>
          </cell>
          <cell r="AL51">
            <v>2080605</v>
          </cell>
          <cell r="AN51" t="str">
            <v>866</v>
          </cell>
          <cell r="AP51">
            <v>2180900</v>
          </cell>
        </row>
        <row r="52">
          <cell r="AE52" t="str">
            <v>80</v>
          </cell>
          <cell r="AF52" t="str">
            <v>RUTHERFORD COUNTY</v>
          </cell>
          <cell r="AG52">
            <v>2004</v>
          </cell>
          <cell r="AH52">
            <v>9504147</v>
          </cell>
          <cell r="AJ52" t="str">
            <v>80</v>
          </cell>
          <cell r="AK52">
            <v>404</v>
          </cell>
          <cell r="AL52">
            <v>9504147</v>
          </cell>
          <cell r="AN52" t="str">
            <v>869</v>
          </cell>
          <cell r="AP52">
            <v>15845474</v>
          </cell>
        </row>
        <row r="53">
          <cell r="AE53" t="str">
            <v>87</v>
          </cell>
          <cell r="AF53" t="str">
            <v>TRANSYLVANIA COUNTY</v>
          </cell>
          <cell r="AG53">
            <v>2004</v>
          </cell>
          <cell r="AH53">
            <v>5992599</v>
          </cell>
          <cell r="AJ53" t="str">
            <v>87</v>
          </cell>
          <cell r="AK53">
            <v>404</v>
          </cell>
          <cell r="AL53">
            <v>5992599</v>
          </cell>
          <cell r="AN53" t="str">
            <v>873</v>
          </cell>
          <cell r="AP53">
            <v>13523073</v>
          </cell>
        </row>
        <row r="54">
          <cell r="AE54" t="str">
            <v>29</v>
          </cell>
          <cell r="AF54" t="str">
            <v>DAVIE COUNTY</v>
          </cell>
          <cell r="AG54">
            <v>2004</v>
          </cell>
          <cell r="AH54">
            <v>6602692</v>
          </cell>
          <cell r="AJ54" t="str">
            <v>29</v>
          </cell>
          <cell r="AK54">
            <v>404</v>
          </cell>
          <cell r="AL54">
            <v>7076827</v>
          </cell>
          <cell r="AN54" t="str">
            <v>996</v>
          </cell>
          <cell r="AP54">
            <v>84290032</v>
          </cell>
        </row>
        <row r="55">
          <cell r="AE55" t="str">
            <v>31</v>
          </cell>
          <cell r="AF55" t="str">
            <v>DURHAM COUNTY</v>
          </cell>
          <cell r="AG55">
            <v>2004</v>
          </cell>
          <cell r="AH55">
            <v>75149932</v>
          </cell>
          <cell r="AJ55" t="str">
            <v>31</v>
          </cell>
          <cell r="AK55">
            <v>404</v>
          </cell>
          <cell r="AL55">
            <v>73770432</v>
          </cell>
          <cell r="AN55" t="str">
            <v>790</v>
          </cell>
          <cell r="AP55">
            <v>7511763</v>
          </cell>
        </row>
        <row r="56">
          <cell r="AE56" t="str">
            <v>36</v>
          </cell>
          <cell r="AF56" t="str">
            <v>GATES COUNTY</v>
          </cell>
          <cell r="AG56">
            <v>2004</v>
          </cell>
          <cell r="AH56">
            <v>2020000</v>
          </cell>
          <cell r="AJ56" t="str">
            <v>36</v>
          </cell>
          <cell r="AK56">
            <v>404</v>
          </cell>
          <cell r="AL56">
            <v>2020000</v>
          </cell>
          <cell r="AN56" t="str">
            <v>793</v>
          </cell>
          <cell r="AP56">
            <v>13253940</v>
          </cell>
        </row>
        <row r="57">
          <cell r="AE57" t="str">
            <v>41</v>
          </cell>
          <cell r="AF57" t="str">
            <v>HALIFAX COUNTY</v>
          </cell>
          <cell r="AG57">
            <v>2004</v>
          </cell>
          <cell r="AH57">
            <v>5796674</v>
          </cell>
          <cell r="AJ57" t="str">
            <v>41</v>
          </cell>
          <cell r="AK57">
            <v>404</v>
          </cell>
          <cell r="AL57">
            <v>6923629</v>
          </cell>
          <cell r="AN57" t="str">
            <v>797</v>
          </cell>
          <cell r="AP57">
            <v>17759603</v>
          </cell>
        </row>
        <row r="58">
          <cell r="AE58" t="str">
            <v>46</v>
          </cell>
          <cell r="AF58" t="str">
            <v>HOKE COUNTY</v>
          </cell>
          <cell r="AG58">
            <v>2004</v>
          </cell>
          <cell r="AH58">
            <v>3200248</v>
          </cell>
          <cell r="AJ58" t="str">
            <v>46</v>
          </cell>
          <cell r="AK58">
            <v>404</v>
          </cell>
          <cell r="AL58">
            <v>3200248</v>
          </cell>
          <cell r="AN58" t="str">
            <v>806</v>
          </cell>
          <cell r="AO58">
            <v>500592</v>
          </cell>
          <cell r="AP58">
            <v>500592</v>
          </cell>
        </row>
        <row r="59">
          <cell r="AE59" t="str">
            <v>51</v>
          </cell>
          <cell r="AF59" t="str">
            <v>JONES COUNTY</v>
          </cell>
          <cell r="AG59">
            <v>2004</v>
          </cell>
          <cell r="AH59">
            <v>762259</v>
          </cell>
          <cell r="AJ59" t="str">
            <v>51</v>
          </cell>
          <cell r="AK59">
            <v>404</v>
          </cell>
          <cell r="AL59">
            <v>836756</v>
          </cell>
          <cell r="AN59" t="str">
            <v>809</v>
          </cell>
          <cell r="AP59">
            <v>125665521</v>
          </cell>
        </row>
        <row r="60">
          <cell r="AE60" t="str">
            <v>92</v>
          </cell>
          <cell r="AF60" t="str">
            <v>WARREN COUNTY</v>
          </cell>
          <cell r="AG60">
            <v>2004</v>
          </cell>
          <cell r="AH60">
            <v>2180900</v>
          </cell>
          <cell r="AJ60" t="str">
            <v>92</v>
          </cell>
          <cell r="AK60">
            <v>404</v>
          </cell>
          <cell r="AL60">
            <v>2180900</v>
          </cell>
          <cell r="AN60" t="str">
            <v>811</v>
          </cell>
          <cell r="AP60">
            <v>11658720</v>
          </cell>
        </row>
        <row r="61">
          <cell r="AE61" t="str">
            <v>17</v>
          </cell>
          <cell r="AF61" t="str">
            <v>CATAWBA COUNTY</v>
          </cell>
          <cell r="AG61">
            <v>2004</v>
          </cell>
          <cell r="AH61">
            <v>26544798</v>
          </cell>
          <cell r="AJ61" t="str">
            <v>17</v>
          </cell>
          <cell r="AK61">
            <v>404</v>
          </cell>
          <cell r="AL61">
            <v>27301171</v>
          </cell>
          <cell r="AN61" t="str">
            <v>814</v>
          </cell>
          <cell r="AP61">
            <v>2921983</v>
          </cell>
        </row>
        <row r="62">
          <cell r="AE62" t="str">
            <v>19</v>
          </cell>
          <cell r="AF62" t="str">
            <v>CHEROKEE COUNTY</v>
          </cell>
          <cell r="AG62">
            <v>2004</v>
          </cell>
          <cell r="AH62">
            <v>3157000</v>
          </cell>
          <cell r="AJ62" t="str">
            <v>19</v>
          </cell>
          <cell r="AK62">
            <v>404</v>
          </cell>
          <cell r="AL62">
            <v>3131925</v>
          </cell>
          <cell r="AN62" t="str">
            <v>816</v>
          </cell>
          <cell r="AP62">
            <v>3200288</v>
          </cell>
        </row>
        <row r="63">
          <cell r="AE63" t="str">
            <v>21</v>
          </cell>
          <cell r="AF63" t="str">
            <v>CLAY COUNTY</v>
          </cell>
          <cell r="AG63">
            <v>2004</v>
          </cell>
          <cell r="AH63">
            <v>694251</v>
          </cell>
          <cell r="AJ63" t="str">
            <v>21</v>
          </cell>
          <cell r="AK63">
            <v>404</v>
          </cell>
          <cell r="AL63">
            <v>694251</v>
          </cell>
          <cell r="AN63" t="str">
            <v>819</v>
          </cell>
          <cell r="AP63">
            <v>32661687</v>
          </cell>
        </row>
        <row r="64">
          <cell r="AE64" t="str">
            <v>23</v>
          </cell>
          <cell r="AF64" t="str">
            <v>COLUMBUS COUNTY</v>
          </cell>
          <cell r="AG64">
            <v>2004</v>
          </cell>
          <cell r="AH64">
            <v>5624264</v>
          </cell>
          <cell r="AJ64" t="str">
            <v>23</v>
          </cell>
          <cell r="AK64">
            <v>404</v>
          </cell>
          <cell r="AL64">
            <v>6120500</v>
          </cell>
          <cell r="AN64" t="str">
            <v>820</v>
          </cell>
          <cell r="AO64">
            <v>836756</v>
          </cell>
          <cell r="AP64">
            <v>762259</v>
          </cell>
        </row>
        <row r="65">
          <cell r="AE65" t="str">
            <v>25</v>
          </cell>
          <cell r="AF65" t="str">
            <v>CUMBERLAND COUNTY</v>
          </cell>
          <cell r="AG65">
            <v>2004</v>
          </cell>
          <cell r="AH65">
            <v>58775000</v>
          </cell>
          <cell r="AJ65" t="str">
            <v>25</v>
          </cell>
          <cell r="AK65">
            <v>404</v>
          </cell>
          <cell r="AL65">
            <v>58775000</v>
          </cell>
          <cell r="AN65" t="str">
            <v>822</v>
          </cell>
          <cell r="AO65">
            <v>1312053</v>
          </cell>
          <cell r="AP65">
            <v>1312053</v>
          </cell>
        </row>
        <row r="66">
          <cell r="AE66" t="str">
            <v>27</v>
          </cell>
          <cell r="AF66" t="str">
            <v>DARE COUNTY</v>
          </cell>
          <cell r="AG66">
            <v>2004</v>
          </cell>
          <cell r="AH66">
            <v>12639870</v>
          </cell>
          <cell r="AJ66" t="str">
            <v>27</v>
          </cell>
          <cell r="AK66">
            <v>404</v>
          </cell>
          <cell r="AL66">
            <v>12641226</v>
          </cell>
          <cell r="AN66" t="str">
            <v>825</v>
          </cell>
          <cell r="AP66">
            <v>4864750</v>
          </cell>
        </row>
        <row r="67">
          <cell r="AE67" t="str">
            <v>30</v>
          </cell>
          <cell r="AF67" t="str">
            <v>DUPLIN COUNTY</v>
          </cell>
          <cell r="AG67">
            <v>2004</v>
          </cell>
          <cell r="AH67">
            <v>5597646</v>
          </cell>
          <cell r="AJ67" t="str">
            <v>30</v>
          </cell>
          <cell r="AK67">
            <v>404</v>
          </cell>
          <cell r="AL67">
            <v>5597646</v>
          </cell>
          <cell r="AN67" t="str">
            <v>828</v>
          </cell>
          <cell r="AP67">
            <v>1860469</v>
          </cell>
        </row>
        <row r="68">
          <cell r="AE68" t="str">
            <v>33</v>
          </cell>
          <cell r="AF68" t="str">
            <v>FORSYTH COUNTY</v>
          </cell>
          <cell r="AG68">
            <v>2004</v>
          </cell>
          <cell r="AH68">
            <v>81640032</v>
          </cell>
          <cell r="AJ68" t="str">
            <v>33</v>
          </cell>
          <cell r="AK68">
            <v>404</v>
          </cell>
          <cell r="AL68">
            <v>84290032</v>
          </cell>
          <cell r="AN68" t="str">
            <v>830</v>
          </cell>
          <cell r="AP68">
            <v>5649500</v>
          </cell>
        </row>
        <row r="69">
          <cell r="AE69" t="str">
            <v>37</v>
          </cell>
          <cell r="AF69" t="str">
            <v>GRAHAM COUNTY</v>
          </cell>
          <cell r="AG69">
            <v>2004</v>
          </cell>
          <cell r="AH69">
            <v>411000</v>
          </cell>
          <cell r="AJ69" t="str">
            <v>37</v>
          </cell>
          <cell r="AK69">
            <v>404</v>
          </cell>
          <cell r="AL69">
            <v>500592</v>
          </cell>
          <cell r="AN69" t="str">
            <v>832</v>
          </cell>
          <cell r="AP69">
            <v>4873918</v>
          </cell>
        </row>
        <row r="70">
          <cell r="AE70" t="str">
            <v>40</v>
          </cell>
          <cell r="AF70" t="str">
            <v>GUILFORD COUNTY</v>
          </cell>
          <cell r="AG70">
            <v>2004</v>
          </cell>
          <cell r="AH70">
            <v>125665521</v>
          </cell>
          <cell r="AJ70" t="str">
            <v>40</v>
          </cell>
          <cell r="AK70">
            <v>404</v>
          </cell>
          <cell r="AL70">
            <v>125665521</v>
          </cell>
          <cell r="AN70" t="str">
            <v>835</v>
          </cell>
          <cell r="AO70">
            <v>2641687</v>
          </cell>
          <cell r="AP70">
            <v>2641687</v>
          </cell>
        </row>
        <row r="71">
          <cell r="AE71" t="str">
            <v>44</v>
          </cell>
          <cell r="AF71" t="str">
            <v>HENDERSON COUNTY</v>
          </cell>
          <cell r="AG71">
            <v>2004</v>
          </cell>
          <cell r="AH71">
            <v>15452217</v>
          </cell>
          <cell r="AJ71" t="str">
            <v>44</v>
          </cell>
          <cell r="AK71">
            <v>404</v>
          </cell>
          <cell r="AL71">
            <v>15452217</v>
          </cell>
          <cell r="AN71" t="str">
            <v>837</v>
          </cell>
          <cell r="AP71">
            <v>3224719</v>
          </cell>
        </row>
        <row r="72">
          <cell r="AE72" t="str">
            <v>47</v>
          </cell>
          <cell r="AF72" t="str">
            <v>HYDE COUNTY</v>
          </cell>
          <cell r="AG72">
            <v>2004</v>
          </cell>
          <cell r="AH72">
            <v>1003971</v>
          </cell>
          <cell r="AJ72" t="str">
            <v>47</v>
          </cell>
          <cell r="AK72">
            <v>404</v>
          </cell>
          <cell r="AL72">
            <v>1003971</v>
          </cell>
          <cell r="AN72" t="str">
            <v>841</v>
          </cell>
          <cell r="AO72">
            <v>2000947</v>
          </cell>
          <cell r="AP72">
            <v>2000947</v>
          </cell>
        </row>
        <row r="73">
          <cell r="AE73" t="str">
            <v>50</v>
          </cell>
          <cell r="AF73" t="str">
            <v>JOHNSTON COUNTY</v>
          </cell>
          <cell r="AG73">
            <v>2004</v>
          </cell>
          <cell r="AH73">
            <v>31461687</v>
          </cell>
          <cell r="AJ73" t="str">
            <v>50</v>
          </cell>
          <cell r="AK73">
            <v>404</v>
          </cell>
          <cell r="AL73">
            <v>32661687</v>
          </cell>
          <cell r="AN73" t="str">
            <v>844</v>
          </cell>
          <cell r="AP73">
            <v>6661200</v>
          </cell>
        </row>
        <row r="74">
          <cell r="AE74" t="str">
            <v>53</v>
          </cell>
          <cell r="AF74" t="str">
            <v>LENOIR COUNTY</v>
          </cell>
          <cell r="AG74">
            <v>2004</v>
          </cell>
          <cell r="AH74">
            <v>8862415</v>
          </cell>
          <cell r="AJ74" t="str">
            <v>53</v>
          </cell>
          <cell r="AK74">
            <v>404</v>
          </cell>
          <cell r="AL74">
            <v>8862415</v>
          </cell>
          <cell r="AN74" t="str">
            <v>846</v>
          </cell>
          <cell r="AP74">
            <v>3558212</v>
          </cell>
        </row>
        <row r="75">
          <cell r="AE75" t="str">
            <v>55</v>
          </cell>
          <cell r="AF75" t="str">
            <v>MACON COUNTY</v>
          </cell>
          <cell r="AG75">
            <v>2004</v>
          </cell>
          <cell r="AH75">
            <v>4762122</v>
          </cell>
          <cell r="AJ75" t="str">
            <v>55</v>
          </cell>
          <cell r="AK75">
            <v>404</v>
          </cell>
          <cell r="AL75">
            <v>5140372</v>
          </cell>
          <cell r="AN75" t="str">
            <v>848</v>
          </cell>
          <cell r="AP75">
            <v>5350000</v>
          </cell>
        </row>
        <row r="76">
          <cell r="AE76" t="str">
            <v>57</v>
          </cell>
          <cell r="AF76" t="str">
            <v>MARTIN COUNTY</v>
          </cell>
          <cell r="AG76">
            <v>2004</v>
          </cell>
          <cell r="AH76">
            <v>5009420</v>
          </cell>
          <cell r="AJ76" t="str">
            <v>57</v>
          </cell>
          <cell r="AK76">
            <v>404</v>
          </cell>
          <cell r="AL76">
            <v>5009420</v>
          </cell>
          <cell r="AN76" t="str">
            <v>855</v>
          </cell>
          <cell r="AP76">
            <v>946029</v>
          </cell>
        </row>
        <row r="77">
          <cell r="AE77" t="str">
            <v>59</v>
          </cell>
          <cell r="AF77" t="str">
            <v>MECKLENBURG COUNTY</v>
          </cell>
          <cell r="AG77">
            <v>2004</v>
          </cell>
          <cell r="AH77">
            <v>264988951</v>
          </cell>
          <cell r="AJ77" t="str">
            <v>59</v>
          </cell>
          <cell r="AK77">
            <v>404</v>
          </cell>
          <cell r="AL77">
            <v>261599484</v>
          </cell>
          <cell r="AN77" t="str">
            <v>858</v>
          </cell>
          <cell r="AP77">
            <v>8071200</v>
          </cell>
        </row>
        <row r="78">
          <cell r="AE78" t="str">
            <v>61</v>
          </cell>
          <cell r="AF78" t="str">
            <v>MONTGOMERY COUNTY</v>
          </cell>
          <cell r="AG78">
            <v>2004</v>
          </cell>
          <cell r="AH78">
            <v>4924552</v>
          </cell>
          <cell r="AJ78" t="str">
            <v>61</v>
          </cell>
          <cell r="AK78">
            <v>404</v>
          </cell>
          <cell r="AL78">
            <v>4924552</v>
          </cell>
          <cell r="AN78" t="str">
            <v>862</v>
          </cell>
          <cell r="AP78">
            <v>502020</v>
          </cell>
        </row>
        <row r="79">
          <cell r="AE79" t="str">
            <v>64</v>
          </cell>
          <cell r="AF79" t="str">
            <v>NEW HANOVER COUNTY</v>
          </cell>
          <cell r="AG79">
            <v>2004</v>
          </cell>
          <cell r="AH79">
            <v>49003075</v>
          </cell>
          <cell r="AJ79" t="str">
            <v>64</v>
          </cell>
          <cell r="AK79">
            <v>404</v>
          </cell>
          <cell r="AL79">
            <v>49834066</v>
          </cell>
          <cell r="AN79" t="str">
            <v>865</v>
          </cell>
          <cell r="AP79">
            <v>218701514</v>
          </cell>
        </row>
        <row r="80">
          <cell r="AE80" t="str">
            <v>66</v>
          </cell>
          <cell r="AF80" t="str">
            <v>ONSLOW COUNTY</v>
          </cell>
          <cell r="AG80">
            <v>2004</v>
          </cell>
          <cell r="AH80">
            <v>20270460</v>
          </cell>
          <cell r="AJ80" t="str">
            <v>66</v>
          </cell>
          <cell r="AK80">
            <v>404</v>
          </cell>
          <cell r="AL80">
            <v>20270460</v>
          </cell>
          <cell r="AN80" t="str">
            <v>991</v>
          </cell>
          <cell r="AP80">
            <v>3353846</v>
          </cell>
        </row>
        <row r="81">
          <cell r="AE81" t="str">
            <v>68</v>
          </cell>
          <cell r="AF81" t="str">
            <v>PAMLICO COUNTY</v>
          </cell>
          <cell r="AG81">
            <v>2004</v>
          </cell>
          <cell r="AH81">
            <v>2169100</v>
          </cell>
          <cell r="AJ81" t="str">
            <v>68</v>
          </cell>
          <cell r="AK81">
            <v>404</v>
          </cell>
          <cell r="AL81">
            <v>2000947</v>
          </cell>
          <cell r="AN81" t="str">
            <v>993</v>
          </cell>
          <cell r="AP81">
            <v>22763580</v>
          </cell>
        </row>
        <row r="82">
          <cell r="AE82" t="str">
            <v>70</v>
          </cell>
          <cell r="AF82" t="str">
            <v>PENDER COUNTY</v>
          </cell>
          <cell r="AG82">
            <v>2004</v>
          </cell>
          <cell r="AH82">
            <v>7984558</v>
          </cell>
          <cell r="AJ82" t="str">
            <v>70</v>
          </cell>
          <cell r="AK82">
            <v>404</v>
          </cell>
          <cell r="AL82">
            <v>7984558</v>
          </cell>
          <cell r="AN82" t="str">
            <v>997</v>
          </cell>
          <cell r="AP82">
            <v>2968395</v>
          </cell>
        </row>
        <row r="83">
          <cell r="AE83" t="str">
            <v>72</v>
          </cell>
          <cell r="AF83" t="str">
            <v>PERSON COUNTY</v>
          </cell>
          <cell r="AG83">
            <v>2004</v>
          </cell>
          <cell r="AH83">
            <v>6661200</v>
          </cell>
          <cell r="AJ83" t="str">
            <v>72</v>
          </cell>
          <cell r="AK83">
            <v>404</v>
          </cell>
          <cell r="AL83">
            <v>6672871</v>
          </cell>
          <cell r="AN83" t="str">
            <v>872</v>
          </cell>
          <cell r="AP83">
            <v>10106275</v>
          </cell>
        </row>
        <row r="84">
          <cell r="AE84" t="str">
            <v>74</v>
          </cell>
          <cell r="AF84" t="str">
            <v>POLK COUNTY</v>
          </cell>
          <cell r="AG84">
            <v>2004</v>
          </cell>
          <cell r="AH84">
            <v>3866492</v>
          </cell>
          <cell r="AJ84" t="str">
            <v>74</v>
          </cell>
          <cell r="AK84">
            <v>404</v>
          </cell>
          <cell r="AL84">
            <v>3558212</v>
          </cell>
          <cell r="AN84" t="str">
            <v>765</v>
          </cell>
          <cell r="AP84">
            <v>24234939</v>
          </cell>
        </row>
        <row r="85">
          <cell r="AE85" t="str">
            <v>76</v>
          </cell>
          <cell r="AF85" t="str">
            <v>RICHMOND COUNTY</v>
          </cell>
          <cell r="AG85">
            <v>2004</v>
          </cell>
          <cell r="AH85">
            <v>5350000</v>
          </cell>
          <cell r="AJ85" t="str">
            <v>76</v>
          </cell>
          <cell r="AK85">
            <v>404</v>
          </cell>
          <cell r="AL85">
            <v>5350000</v>
          </cell>
          <cell r="AN85" t="str">
            <v>768</v>
          </cell>
          <cell r="AP85">
            <v>1580177</v>
          </cell>
        </row>
        <row r="86">
          <cell r="AE86" t="str">
            <v>78</v>
          </cell>
          <cell r="AF86" t="str">
            <v>ROCKINGHAM COUNTY</v>
          </cell>
          <cell r="AG86">
            <v>2004</v>
          </cell>
          <cell r="AH86">
            <v>13926690</v>
          </cell>
          <cell r="AJ86" t="str">
            <v>78</v>
          </cell>
          <cell r="AK86">
            <v>404</v>
          </cell>
          <cell r="AL86">
            <v>13926690</v>
          </cell>
          <cell r="AN86" t="str">
            <v>771</v>
          </cell>
          <cell r="AP86">
            <v>5224005</v>
          </cell>
        </row>
        <row r="87">
          <cell r="AE87" t="str">
            <v>81</v>
          </cell>
          <cell r="AF87" t="str">
            <v>SAMPSON COUNTY</v>
          </cell>
          <cell r="AG87">
            <v>2004</v>
          </cell>
          <cell r="AH87">
            <v>6618015</v>
          </cell>
          <cell r="AJ87" t="str">
            <v>81</v>
          </cell>
          <cell r="AK87">
            <v>404</v>
          </cell>
          <cell r="AL87">
            <v>6618015</v>
          </cell>
          <cell r="AN87" t="str">
            <v>773</v>
          </cell>
          <cell r="AO87">
            <v>3095000</v>
          </cell>
          <cell r="AP87">
            <v>3095000</v>
          </cell>
        </row>
        <row r="88">
          <cell r="AE88" t="str">
            <v>83</v>
          </cell>
          <cell r="AF88" t="str">
            <v>STANLY COUNTY</v>
          </cell>
          <cell r="AG88">
            <v>2004</v>
          </cell>
          <cell r="AH88">
            <v>9272530</v>
          </cell>
          <cell r="AJ88" t="str">
            <v>83</v>
          </cell>
          <cell r="AK88">
            <v>404</v>
          </cell>
          <cell r="AL88">
            <v>9272530</v>
          </cell>
          <cell r="AN88" t="str">
            <v>776</v>
          </cell>
          <cell r="AP88">
            <v>4206716</v>
          </cell>
        </row>
        <row r="89">
          <cell r="AE89" t="str">
            <v>85</v>
          </cell>
          <cell r="AF89" t="str">
            <v>SURRY COUNTY</v>
          </cell>
          <cell r="AG89">
            <v>2004</v>
          </cell>
          <cell r="AH89">
            <v>10976300</v>
          </cell>
          <cell r="AJ89" t="str">
            <v>85</v>
          </cell>
          <cell r="AK89">
            <v>404</v>
          </cell>
          <cell r="AL89">
            <v>10976300</v>
          </cell>
          <cell r="AN89" t="str">
            <v>778</v>
          </cell>
          <cell r="AP89">
            <v>33381064</v>
          </cell>
        </row>
        <row r="90">
          <cell r="AE90" t="str">
            <v>91</v>
          </cell>
          <cell r="AF90" t="str">
            <v>WAKE COUNTY</v>
          </cell>
          <cell r="AG90">
            <v>2004</v>
          </cell>
          <cell r="AH90">
            <v>218701514</v>
          </cell>
          <cell r="AJ90" t="str">
            <v>88</v>
          </cell>
          <cell r="AK90">
            <v>404</v>
          </cell>
          <cell r="AN90" t="str">
            <v>781</v>
          </cell>
          <cell r="AP90">
            <v>26233236</v>
          </cell>
        </row>
        <row r="91">
          <cell r="AE91" t="str">
            <v>95</v>
          </cell>
          <cell r="AF91" t="str">
            <v>WAYNE COUNTY</v>
          </cell>
          <cell r="AG91">
            <v>2004</v>
          </cell>
          <cell r="AH91">
            <v>15258474</v>
          </cell>
          <cell r="AJ91" t="str">
            <v>91</v>
          </cell>
          <cell r="AK91">
            <v>404</v>
          </cell>
          <cell r="AL91">
            <v>219111514</v>
          </cell>
          <cell r="AN91" t="str">
            <v>783</v>
          </cell>
          <cell r="AP91">
            <v>940576</v>
          </cell>
        </row>
        <row r="92">
          <cell r="AE92" t="str">
            <v>98</v>
          </cell>
          <cell r="AF92" t="str">
            <v>YADKIN COUNTY</v>
          </cell>
          <cell r="AG92">
            <v>2004</v>
          </cell>
          <cell r="AH92">
            <v>5105738</v>
          </cell>
          <cell r="AJ92" t="str">
            <v>95</v>
          </cell>
          <cell r="AK92">
            <v>404</v>
          </cell>
          <cell r="AL92">
            <v>15845474</v>
          </cell>
          <cell r="AN92" t="str">
            <v>786</v>
          </cell>
          <cell r="AP92">
            <v>18583438</v>
          </cell>
        </row>
        <row r="93">
          <cell r="AE93" t="str">
            <v>34</v>
          </cell>
          <cell r="AF93" t="str">
            <v>FRANKLIN COUNTY</v>
          </cell>
          <cell r="AG93">
            <v>2004</v>
          </cell>
          <cell r="AH93">
            <v>8164500</v>
          </cell>
          <cell r="AJ93" t="str">
            <v>98</v>
          </cell>
          <cell r="AK93">
            <v>404</v>
          </cell>
          <cell r="AL93">
            <v>5105738</v>
          </cell>
          <cell r="AN93" t="str">
            <v>787</v>
          </cell>
          <cell r="AP93">
            <v>15768429</v>
          </cell>
        </row>
        <row r="94">
          <cell r="AE94" t="str">
            <v>39</v>
          </cell>
          <cell r="AF94" t="str">
            <v>GREENE COUNTY</v>
          </cell>
          <cell r="AG94">
            <v>2004</v>
          </cell>
          <cell r="AH94">
            <v>1801069</v>
          </cell>
          <cell r="AJ94" t="str">
            <v>34</v>
          </cell>
          <cell r="AK94">
            <v>404</v>
          </cell>
          <cell r="AL94">
            <v>8164500</v>
          </cell>
          <cell r="AN94" t="str">
            <v>791</v>
          </cell>
          <cell r="AP94">
            <v>2924054</v>
          </cell>
        </row>
        <row r="95">
          <cell r="AE95" t="str">
            <v>43</v>
          </cell>
          <cell r="AF95" t="str">
            <v>HAYWOOD COUNTY</v>
          </cell>
          <cell r="AG95">
            <v>2004</v>
          </cell>
          <cell r="AH95">
            <v>11231808</v>
          </cell>
          <cell r="AJ95" t="str">
            <v>39</v>
          </cell>
          <cell r="AK95">
            <v>404</v>
          </cell>
          <cell r="AL95">
            <v>1801069</v>
          </cell>
          <cell r="AN95" t="str">
            <v>794</v>
          </cell>
          <cell r="AP95">
            <v>58775000</v>
          </cell>
        </row>
        <row r="96">
          <cell r="AE96" t="str">
            <v>48</v>
          </cell>
          <cell r="AF96" t="str">
            <v>IREDELL COUNTY</v>
          </cell>
          <cell r="AG96">
            <v>2004</v>
          </cell>
          <cell r="AH96">
            <v>27735777</v>
          </cell>
          <cell r="AJ96" t="str">
            <v>43</v>
          </cell>
          <cell r="AK96">
            <v>404</v>
          </cell>
          <cell r="AL96">
            <v>11231808</v>
          </cell>
          <cell r="AN96" t="str">
            <v>799</v>
          </cell>
          <cell r="AP96">
            <v>5597646</v>
          </cell>
        </row>
        <row r="97">
          <cell r="AE97" t="str">
            <v>90</v>
          </cell>
          <cell r="AF97" t="str">
            <v>VANCE COUNTY</v>
          </cell>
          <cell r="AG97">
            <v>2004</v>
          </cell>
          <cell r="AH97">
            <v>7922728</v>
          </cell>
          <cell r="AJ97" t="str">
            <v>48</v>
          </cell>
          <cell r="AK97">
            <v>404</v>
          </cell>
          <cell r="AL97">
            <v>27735777</v>
          </cell>
          <cell r="AN97" t="str">
            <v>805</v>
          </cell>
          <cell r="AP97">
            <v>2026000</v>
          </cell>
        </row>
        <row r="98">
          <cell r="AE98" t="str">
            <v>94</v>
          </cell>
          <cell r="AF98" t="str">
            <v>WATAUGA COUNTY</v>
          </cell>
          <cell r="AG98">
            <v>2004</v>
          </cell>
          <cell r="AH98">
            <v>7892000</v>
          </cell>
          <cell r="AJ98" t="str">
            <v>90</v>
          </cell>
          <cell r="AK98">
            <v>404</v>
          </cell>
          <cell r="AL98">
            <v>7922728</v>
          </cell>
          <cell r="AN98" t="str">
            <v>808</v>
          </cell>
          <cell r="AP98">
            <v>1801069</v>
          </cell>
        </row>
        <row r="99">
          <cell r="AE99" t="str">
            <v>97</v>
          </cell>
          <cell r="AF99" t="str">
            <v>WILSON COUNTY</v>
          </cell>
          <cell r="AG99">
            <v>2004</v>
          </cell>
          <cell r="AH99">
            <v>13273073</v>
          </cell>
          <cell r="AJ99" t="str">
            <v>94</v>
          </cell>
          <cell r="AK99">
            <v>404</v>
          </cell>
          <cell r="AL99">
            <v>7892000</v>
          </cell>
          <cell r="AN99" t="str">
            <v>815</v>
          </cell>
          <cell r="AP99">
            <v>4846582</v>
          </cell>
        </row>
        <row r="100">
          <cell r="AE100" t="str">
            <v>05</v>
          </cell>
          <cell r="AF100" t="str">
            <v>AVERY COUNTY</v>
          </cell>
          <cell r="AG100">
            <v>2004</v>
          </cell>
          <cell r="AH100">
            <v>2982000</v>
          </cell>
          <cell r="AJ100" t="str">
            <v>97</v>
          </cell>
          <cell r="AK100">
            <v>404</v>
          </cell>
          <cell r="AL100">
            <v>13273073</v>
          </cell>
          <cell r="AN100" t="str">
            <v>863</v>
          </cell>
          <cell r="AP100">
            <v>22908030</v>
          </cell>
        </row>
        <row r="101">
          <cell r="AE101" t="str">
            <v>38</v>
          </cell>
          <cell r="AF101" t="str">
            <v>GRANVILLE COUNTY</v>
          </cell>
          <cell r="AG101">
            <v>2004</v>
          </cell>
          <cell r="AH101">
            <v>8354551</v>
          </cell>
          <cell r="AJ101" t="str">
            <v>05</v>
          </cell>
          <cell r="AK101">
            <v>404</v>
          </cell>
          <cell r="AL101">
            <v>2982000</v>
          </cell>
          <cell r="AN101" t="str">
            <v>868</v>
          </cell>
          <cell r="AP101">
            <v>7892000</v>
          </cell>
        </row>
        <row r="102">
          <cell r="AE102" t="str">
            <v>84</v>
          </cell>
          <cell r="AF102" t="str">
            <v>STOKES COUNTY</v>
          </cell>
          <cell r="AG102">
            <v>2004</v>
          </cell>
          <cell r="AH102">
            <v>7866821</v>
          </cell>
          <cell r="AJ102" t="str">
            <v>38</v>
          </cell>
          <cell r="AK102">
            <v>404</v>
          </cell>
          <cell r="AL102">
            <v>8354551</v>
          </cell>
          <cell r="AN102" t="str">
            <v>871</v>
          </cell>
          <cell r="AP102">
            <v>1563545</v>
          </cell>
        </row>
        <row r="103">
          <cell r="AJ103" t="str">
            <v>84</v>
          </cell>
          <cell r="AK103">
            <v>404</v>
          </cell>
          <cell r="AL103">
            <v>7866821</v>
          </cell>
          <cell r="AN103" t="str">
            <v>875</v>
          </cell>
          <cell r="AO103">
            <v>2080605</v>
          </cell>
          <cell r="AP103">
            <v>2054461</v>
          </cell>
        </row>
        <row r="104">
          <cell r="AN104" t="str">
            <v>795</v>
          </cell>
          <cell r="AP104">
            <v>6550964</v>
          </cell>
        </row>
        <row r="105">
          <cell r="AN105" t="str">
            <v>853</v>
          </cell>
          <cell r="AP105">
            <v>4944600</v>
          </cell>
        </row>
        <row r="106">
          <cell r="AN106" t="str">
            <v>860</v>
          </cell>
          <cell r="AP106">
            <v>2266200</v>
          </cell>
        </row>
        <row r="107">
          <cell r="AN107" t="str">
            <v>867</v>
          </cell>
          <cell r="AP107">
            <v>1468000</v>
          </cell>
        </row>
        <row r="108">
          <cell r="AN108" t="str">
            <v>870</v>
          </cell>
          <cell r="AP108">
            <v>560865</v>
          </cell>
        </row>
        <row r="109">
          <cell r="AN109" t="str">
            <v>989</v>
          </cell>
          <cell r="AP109">
            <v>27479294</v>
          </cell>
        </row>
        <row r="110">
          <cell r="AN110" t="str">
            <v>995</v>
          </cell>
          <cell r="AP110">
            <v>25075262</v>
          </cell>
        </row>
        <row r="111">
          <cell r="AN111" t="str">
            <v>874</v>
          </cell>
          <cell r="AP111">
            <v>5105736</v>
          </cell>
        </row>
        <row r="112">
          <cell r="AN112" t="str">
            <v>839</v>
          </cell>
          <cell r="AO112">
            <v>20199460</v>
          </cell>
          <cell r="AP112">
            <v>20150000</v>
          </cell>
        </row>
        <row r="113">
          <cell r="AN113" t="str">
            <v>851</v>
          </cell>
          <cell r="AP113">
            <v>13926690</v>
          </cell>
        </row>
        <row r="114">
          <cell r="AN114" t="str">
            <v>784</v>
          </cell>
          <cell r="AP114">
            <v>16555909</v>
          </cell>
        </row>
        <row r="115">
          <cell r="AN115" t="str">
            <v>840</v>
          </cell>
          <cell r="AP115">
            <v>17205030</v>
          </cell>
        </row>
        <row r="116">
          <cell r="AN116" t="str">
            <v>777</v>
          </cell>
          <cell r="AO116">
            <v>21085213</v>
          </cell>
          <cell r="AP116">
            <v>21085213</v>
          </cell>
        </row>
        <row r="117">
          <cell r="AN117" t="str">
            <v>802</v>
          </cell>
          <cell r="AP117">
            <v>978365</v>
          </cell>
        </row>
        <row r="118">
          <cell r="AN118" t="str">
            <v>804</v>
          </cell>
          <cell r="AP118">
            <v>31896700</v>
          </cell>
        </row>
        <row r="119">
          <cell r="AN119" t="str">
            <v>861</v>
          </cell>
          <cell r="AP119">
            <v>5972676</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7-1998"/>
      <sheetName val="1998-1999"/>
      <sheetName val="1999-2000"/>
      <sheetName val="2000-2001"/>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28"/>
  <sheetViews>
    <sheetView tabSelected="1" workbookViewId="0">
      <selection activeCell="C8" sqref="C8"/>
    </sheetView>
  </sheetViews>
  <sheetFormatPr defaultRowHeight="12.75" x14ac:dyDescent="0.2"/>
  <cols>
    <col min="1" max="1" width="6.5703125" style="9" customWidth="1"/>
    <col min="2" max="2" width="5.7109375" style="9" customWidth="1"/>
    <col min="3" max="3" width="18.5703125" customWidth="1"/>
    <col min="4" max="4" width="12.5703125" customWidth="1"/>
    <col min="5" max="5" width="12.5703125" style="30" customWidth="1"/>
    <col min="6" max="7" width="12.5703125" customWidth="1"/>
    <col min="8" max="8" width="12.42578125" customWidth="1"/>
  </cols>
  <sheetData>
    <row r="1" spans="1:12" ht="16.5" thickBot="1" x14ac:dyDescent="0.3">
      <c r="A1" s="42"/>
      <c r="B1" s="42"/>
      <c r="C1" s="92" t="s">
        <v>268</v>
      </c>
      <c r="D1" s="89"/>
      <c r="E1" s="93"/>
      <c r="F1" s="89"/>
      <c r="G1" s="89"/>
      <c r="H1" s="89"/>
    </row>
    <row r="2" spans="1:12" ht="15.75" x14ac:dyDescent="0.25">
      <c r="A2" s="42"/>
      <c r="B2" s="42"/>
      <c r="C2" s="94" t="s">
        <v>269</v>
      </c>
      <c r="D2" s="43"/>
      <c r="E2" s="95"/>
      <c r="F2" s="43"/>
      <c r="G2" s="43"/>
      <c r="H2" s="43"/>
    </row>
    <row r="3" spans="1:12" x14ac:dyDescent="0.2">
      <c r="A3" s="42"/>
      <c r="B3" s="42"/>
      <c r="C3" s="43"/>
      <c r="D3" s="43"/>
      <c r="E3" s="95"/>
      <c r="F3" s="43"/>
      <c r="G3" s="43"/>
      <c r="H3" s="43"/>
    </row>
    <row r="4" spans="1:12" x14ac:dyDescent="0.2">
      <c r="A4" s="42"/>
      <c r="B4" s="42"/>
      <c r="C4" s="43"/>
      <c r="D4" s="43"/>
      <c r="E4" s="95"/>
      <c r="F4" s="43"/>
      <c r="G4" s="43"/>
      <c r="H4" s="43"/>
    </row>
    <row r="5" spans="1:12" ht="15" x14ac:dyDescent="0.25">
      <c r="A5" s="117" t="s">
        <v>287</v>
      </c>
      <c r="B5" s="117"/>
      <c r="C5" s="117"/>
      <c r="D5" s="117"/>
      <c r="E5" s="117"/>
      <c r="F5" s="117"/>
      <c r="G5" s="117"/>
      <c r="H5" s="117"/>
    </row>
    <row r="6" spans="1:12" ht="13.5" thickBot="1" x14ac:dyDescent="0.25">
      <c r="A6" s="42"/>
      <c r="B6" s="42"/>
      <c r="C6" s="43"/>
      <c r="D6" s="43"/>
      <c r="E6" s="95"/>
      <c r="F6" s="43"/>
      <c r="G6" s="43"/>
      <c r="H6" s="43"/>
    </row>
    <row r="7" spans="1:12" ht="26.25" thickBot="1" x14ac:dyDescent="0.25">
      <c r="A7" s="96" t="s">
        <v>255</v>
      </c>
      <c r="B7" s="97" t="s">
        <v>23</v>
      </c>
      <c r="C7" s="97" t="s">
        <v>221</v>
      </c>
      <c r="D7" s="97" t="s">
        <v>270</v>
      </c>
      <c r="E7" s="97" t="s">
        <v>272</v>
      </c>
      <c r="F7" s="98" t="s">
        <v>271</v>
      </c>
      <c r="G7" s="98" t="s">
        <v>279</v>
      </c>
      <c r="H7" s="99" t="s">
        <v>261</v>
      </c>
    </row>
    <row r="8" spans="1:12" x14ac:dyDescent="0.2">
      <c r="A8" s="100" t="s">
        <v>24</v>
      </c>
      <c r="B8" s="101" t="s">
        <v>24</v>
      </c>
      <c r="C8" s="102" t="s">
        <v>25</v>
      </c>
      <c r="D8" s="66">
        <v>372235</v>
      </c>
      <c r="E8" s="66">
        <v>386317</v>
      </c>
      <c r="F8" s="66">
        <v>413773</v>
      </c>
      <c r="G8" s="66">
        <v>369497</v>
      </c>
      <c r="H8" s="103">
        <f>SUM(D8:G8)</f>
        <v>1541822</v>
      </c>
      <c r="L8" s="15"/>
    </row>
    <row r="9" spans="1:12" x14ac:dyDescent="0.2">
      <c r="A9" s="104" t="s">
        <v>26</v>
      </c>
      <c r="B9" s="67" t="s">
        <v>26</v>
      </c>
      <c r="C9" s="68" t="s">
        <v>27</v>
      </c>
      <c r="D9" s="66">
        <v>81629</v>
      </c>
      <c r="E9" s="66">
        <v>84717</v>
      </c>
      <c r="F9" s="66">
        <v>90738</v>
      </c>
      <c r="G9" s="66">
        <v>81028</v>
      </c>
      <c r="H9" s="103">
        <f t="shared" ref="H9:H72" si="0">SUM(D9:G9)</f>
        <v>338112</v>
      </c>
      <c r="L9" s="15"/>
    </row>
    <row r="10" spans="1:12" x14ac:dyDescent="0.2">
      <c r="A10" s="104" t="s">
        <v>28</v>
      </c>
      <c r="B10" s="67" t="s">
        <v>28</v>
      </c>
      <c r="C10" s="68" t="s">
        <v>29</v>
      </c>
      <c r="D10" s="66">
        <v>23056</v>
      </c>
      <c r="E10" s="66">
        <v>23928</v>
      </c>
      <c r="F10" s="66">
        <v>25629</v>
      </c>
      <c r="G10" s="66">
        <v>22887</v>
      </c>
      <c r="H10" s="103">
        <f t="shared" si="0"/>
        <v>95500</v>
      </c>
      <c r="L10" s="15"/>
    </row>
    <row r="11" spans="1:12" x14ac:dyDescent="0.2">
      <c r="A11" s="104" t="s">
        <v>30</v>
      </c>
      <c r="B11" s="67" t="s">
        <v>30</v>
      </c>
      <c r="C11" s="68" t="s">
        <v>31</v>
      </c>
      <c r="D11" s="66">
        <v>56332</v>
      </c>
      <c r="E11" s="66">
        <v>58463</v>
      </c>
      <c r="F11" s="66">
        <v>62618</v>
      </c>
      <c r="G11" s="66">
        <v>55918</v>
      </c>
      <c r="H11" s="103">
        <f t="shared" si="0"/>
        <v>233331</v>
      </c>
      <c r="L11" s="15"/>
    </row>
    <row r="12" spans="1:12" x14ac:dyDescent="0.2">
      <c r="A12" s="104" t="s">
        <v>32</v>
      </c>
      <c r="B12" s="67" t="s">
        <v>32</v>
      </c>
      <c r="C12" s="68" t="s">
        <v>33</v>
      </c>
      <c r="D12" s="66">
        <v>50854</v>
      </c>
      <c r="E12" s="66">
        <v>52778</v>
      </c>
      <c r="F12" s="66">
        <v>56529</v>
      </c>
      <c r="G12" s="66">
        <v>50480</v>
      </c>
      <c r="H12" s="103">
        <f t="shared" si="0"/>
        <v>210641</v>
      </c>
      <c r="L12" s="15"/>
    </row>
    <row r="13" spans="1:12" x14ac:dyDescent="0.2">
      <c r="A13" s="104" t="s">
        <v>34</v>
      </c>
      <c r="B13" s="67" t="s">
        <v>34</v>
      </c>
      <c r="C13" s="68" t="s">
        <v>35</v>
      </c>
      <c r="D13" s="66">
        <v>34323</v>
      </c>
      <c r="E13" s="66">
        <v>35621</v>
      </c>
      <c r="F13" s="66">
        <v>38153</v>
      </c>
      <c r="G13" s="66">
        <v>34070</v>
      </c>
      <c r="H13" s="103">
        <f t="shared" si="0"/>
        <v>142167</v>
      </c>
      <c r="L13" s="15"/>
    </row>
    <row r="14" spans="1:12" x14ac:dyDescent="0.2">
      <c r="A14" s="104" t="s">
        <v>36</v>
      </c>
      <c r="B14" s="67" t="s">
        <v>36</v>
      </c>
      <c r="C14" s="68" t="s">
        <v>37</v>
      </c>
      <c r="D14" s="66">
        <v>113482</v>
      </c>
      <c r="E14" s="66">
        <v>117775</v>
      </c>
      <c r="F14" s="66">
        <v>126146</v>
      </c>
      <c r="G14" s="66">
        <v>112647</v>
      </c>
      <c r="H14" s="103">
        <f t="shared" si="0"/>
        <v>470050</v>
      </c>
      <c r="L14" s="15"/>
    </row>
    <row r="15" spans="1:12" x14ac:dyDescent="0.2">
      <c r="A15" s="104" t="s">
        <v>38</v>
      </c>
      <c r="B15" s="67" t="s">
        <v>38</v>
      </c>
      <c r="C15" s="68" t="s">
        <v>39</v>
      </c>
      <c r="D15" s="66">
        <v>37871</v>
      </c>
      <c r="E15" s="66">
        <v>39304</v>
      </c>
      <c r="F15" s="66">
        <v>42097</v>
      </c>
      <c r="G15" s="66">
        <v>37592</v>
      </c>
      <c r="H15" s="103">
        <f t="shared" si="0"/>
        <v>156864</v>
      </c>
      <c r="L15" s="15"/>
    </row>
    <row r="16" spans="1:12" x14ac:dyDescent="0.2">
      <c r="A16" s="104" t="s">
        <v>40</v>
      </c>
      <c r="B16" s="67" t="s">
        <v>40</v>
      </c>
      <c r="C16" s="68" t="s">
        <v>41</v>
      </c>
      <c r="D16" s="66">
        <v>76216</v>
      </c>
      <c r="E16" s="66">
        <v>79100</v>
      </c>
      <c r="F16" s="66">
        <v>84721</v>
      </c>
      <c r="G16" s="66">
        <v>75656</v>
      </c>
      <c r="H16" s="103">
        <f t="shared" si="0"/>
        <v>315693</v>
      </c>
      <c r="L16" s="15"/>
    </row>
    <row r="17" spans="1:12" x14ac:dyDescent="0.2">
      <c r="A17" s="104" t="s">
        <v>42</v>
      </c>
      <c r="B17" s="67" t="s">
        <v>42</v>
      </c>
      <c r="C17" s="68" t="s">
        <v>43</v>
      </c>
      <c r="D17" s="66">
        <v>206328</v>
      </c>
      <c r="E17" s="66">
        <v>214134</v>
      </c>
      <c r="F17" s="66">
        <v>229353</v>
      </c>
      <c r="G17" s="66">
        <v>204811</v>
      </c>
      <c r="H17" s="103">
        <f t="shared" si="0"/>
        <v>854626</v>
      </c>
      <c r="L17" s="15"/>
    </row>
    <row r="18" spans="1:12" x14ac:dyDescent="0.2">
      <c r="A18" s="104" t="s">
        <v>44</v>
      </c>
      <c r="B18" s="67" t="s">
        <v>44</v>
      </c>
      <c r="C18" s="68" t="s">
        <v>45</v>
      </c>
      <c r="D18" s="66">
        <v>403679</v>
      </c>
      <c r="E18" s="66">
        <v>418951</v>
      </c>
      <c r="F18" s="66">
        <v>448726</v>
      </c>
      <c r="G18" s="66">
        <v>400710</v>
      </c>
      <c r="H18" s="103">
        <f t="shared" si="0"/>
        <v>1672066</v>
      </c>
      <c r="L18" s="15"/>
    </row>
    <row r="19" spans="1:12" x14ac:dyDescent="0.2">
      <c r="A19" s="104" t="s">
        <v>44</v>
      </c>
      <c r="B19" s="67" t="s">
        <v>222</v>
      </c>
      <c r="C19" s="68" t="s">
        <v>223</v>
      </c>
      <c r="D19" s="66">
        <v>73600</v>
      </c>
      <c r="E19" s="66">
        <v>76384</v>
      </c>
      <c r="F19" s="66">
        <v>81813</v>
      </c>
      <c r="G19" s="66">
        <v>73059</v>
      </c>
      <c r="H19" s="103">
        <f t="shared" si="0"/>
        <v>304856</v>
      </c>
      <c r="L19" s="15"/>
    </row>
    <row r="20" spans="1:12" x14ac:dyDescent="0.2">
      <c r="A20" s="104" t="s">
        <v>46</v>
      </c>
      <c r="B20" s="67" t="s">
        <v>46</v>
      </c>
      <c r="C20" s="68" t="s">
        <v>47</v>
      </c>
      <c r="D20" s="66">
        <v>203548</v>
      </c>
      <c r="E20" s="66">
        <v>211249</v>
      </c>
      <c r="F20" s="66">
        <v>226263</v>
      </c>
      <c r="G20" s="66">
        <v>202051</v>
      </c>
      <c r="H20" s="103">
        <f t="shared" si="0"/>
        <v>843111</v>
      </c>
      <c r="L20" s="15"/>
    </row>
    <row r="21" spans="1:12" x14ac:dyDescent="0.2">
      <c r="A21" s="104" t="s">
        <v>48</v>
      </c>
      <c r="B21" s="67" t="s">
        <v>48</v>
      </c>
      <c r="C21" s="68" t="s">
        <v>49</v>
      </c>
      <c r="D21" s="66">
        <v>522296</v>
      </c>
      <c r="E21" s="66">
        <v>542055</v>
      </c>
      <c r="F21" s="66">
        <v>580579</v>
      </c>
      <c r="G21" s="66">
        <v>518454</v>
      </c>
      <c r="H21" s="103">
        <f t="shared" si="0"/>
        <v>2163384</v>
      </c>
      <c r="L21" s="15"/>
    </row>
    <row r="22" spans="1:12" x14ac:dyDescent="0.2">
      <c r="A22" s="105" t="s">
        <v>48</v>
      </c>
      <c r="B22" s="69" t="s">
        <v>224</v>
      </c>
      <c r="C22" s="70" t="s">
        <v>225</v>
      </c>
      <c r="D22" s="66">
        <v>66520</v>
      </c>
      <c r="E22" s="66">
        <v>69036</v>
      </c>
      <c r="F22" s="66">
        <v>73942</v>
      </c>
      <c r="G22" s="66">
        <v>66030</v>
      </c>
      <c r="H22" s="103">
        <f t="shared" si="0"/>
        <v>275528</v>
      </c>
      <c r="L22" s="15"/>
    </row>
    <row r="23" spans="1:12" x14ac:dyDescent="0.2">
      <c r="A23" s="105">
        <v>800</v>
      </c>
      <c r="B23" s="69">
        <v>132</v>
      </c>
      <c r="C23" s="70" t="s">
        <v>225</v>
      </c>
      <c r="D23" s="66">
        <v>21045</v>
      </c>
      <c r="E23" s="66">
        <v>21841</v>
      </c>
      <c r="F23" s="66">
        <v>23393</v>
      </c>
      <c r="G23" s="66">
        <v>20890</v>
      </c>
      <c r="H23" s="103">
        <f t="shared" si="0"/>
        <v>87169</v>
      </c>
      <c r="L23" s="15"/>
    </row>
    <row r="24" spans="1:12" x14ac:dyDescent="0.2">
      <c r="A24" s="104" t="s">
        <v>50</v>
      </c>
      <c r="B24" s="67" t="s">
        <v>50</v>
      </c>
      <c r="C24" s="68" t="s">
        <v>51</v>
      </c>
      <c r="D24" s="66">
        <v>197662</v>
      </c>
      <c r="E24" s="66">
        <v>205140</v>
      </c>
      <c r="F24" s="66">
        <v>219719</v>
      </c>
      <c r="G24" s="66">
        <v>196208</v>
      </c>
      <c r="H24" s="103">
        <f t="shared" si="0"/>
        <v>818729</v>
      </c>
      <c r="L24" s="15"/>
    </row>
    <row r="25" spans="1:12" x14ac:dyDescent="0.2">
      <c r="A25" s="104" t="s">
        <v>52</v>
      </c>
      <c r="B25" s="67" t="s">
        <v>52</v>
      </c>
      <c r="C25" s="68" t="s">
        <v>53</v>
      </c>
      <c r="D25" s="66">
        <v>29859</v>
      </c>
      <c r="E25" s="66">
        <v>30988</v>
      </c>
      <c r="F25" s="66">
        <v>33191</v>
      </c>
      <c r="G25" s="66">
        <v>29639</v>
      </c>
      <c r="H25" s="103">
        <f t="shared" si="0"/>
        <v>123677</v>
      </c>
      <c r="L25" s="15"/>
    </row>
    <row r="26" spans="1:12" x14ac:dyDescent="0.2">
      <c r="A26" s="104" t="s">
        <v>54</v>
      </c>
      <c r="B26" s="67" t="s">
        <v>54</v>
      </c>
      <c r="C26" s="68" t="s">
        <v>55</v>
      </c>
      <c r="D26" s="66">
        <v>137209</v>
      </c>
      <c r="E26" s="66">
        <v>142400</v>
      </c>
      <c r="F26" s="66">
        <v>152520</v>
      </c>
      <c r="G26" s="66">
        <v>136199</v>
      </c>
      <c r="H26" s="103">
        <f t="shared" si="0"/>
        <v>568328</v>
      </c>
      <c r="L26" s="15"/>
    </row>
    <row r="27" spans="1:12" x14ac:dyDescent="0.2">
      <c r="A27" s="104" t="s">
        <v>56</v>
      </c>
      <c r="B27" s="67" t="s">
        <v>56</v>
      </c>
      <c r="C27" s="68" t="s">
        <v>57</v>
      </c>
      <c r="D27" s="66">
        <v>44444</v>
      </c>
      <c r="E27" s="66">
        <v>46126</v>
      </c>
      <c r="F27" s="66">
        <v>49404</v>
      </c>
      <c r="G27" s="66">
        <v>44118</v>
      </c>
      <c r="H27" s="103">
        <f t="shared" si="0"/>
        <v>184092</v>
      </c>
      <c r="L27" s="15"/>
    </row>
    <row r="28" spans="1:12" x14ac:dyDescent="0.2">
      <c r="A28" s="104" t="s">
        <v>58</v>
      </c>
      <c r="B28" s="67" t="s">
        <v>58</v>
      </c>
      <c r="C28" s="68" t="s">
        <v>59</v>
      </c>
      <c r="D28" s="66">
        <v>269234</v>
      </c>
      <c r="E28" s="66">
        <v>279419</v>
      </c>
      <c r="F28" s="66">
        <v>299278</v>
      </c>
      <c r="G28" s="66">
        <v>267254</v>
      </c>
      <c r="H28" s="103">
        <f t="shared" si="0"/>
        <v>1115185</v>
      </c>
      <c r="L28" s="15"/>
    </row>
    <row r="29" spans="1:12" x14ac:dyDescent="0.2">
      <c r="A29" s="104" t="s">
        <v>58</v>
      </c>
      <c r="B29" s="67" t="s">
        <v>226</v>
      </c>
      <c r="C29" s="68" t="s">
        <v>227</v>
      </c>
      <c r="D29" s="66">
        <v>70395</v>
      </c>
      <c r="E29" s="66">
        <v>73058</v>
      </c>
      <c r="F29" s="66">
        <v>78250</v>
      </c>
      <c r="G29" s="66">
        <v>69877</v>
      </c>
      <c r="H29" s="103">
        <f t="shared" si="0"/>
        <v>291580</v>
      </c>
      <c r="L29" s="15"/>
    </row>
    <row r="30" spans="1:12" x14ac:dyDescent="0.2">
      <c r="A30" s="104" t="s">
        <v>58</v>
      </c>
      <c r="B30" s="67" t="s">
        <v>228</v>
      </c>
      <c r="C30" s="68" t="s">
        <v>229</v>
      </c>
      <c r="D30" s="66">
        <v>51018</v>
      </c>
      <c r="E30" s="66">
        <v>52948</v>
      </c>
      <c r="F30" s="66">
        <v>56711</v>
      </c>
      <c r="G30" s="66">
        <v>50643</v>
      </c>
      <c r="H30" s="103">
        <f t="shared" si="0"/>
        <v>211320</v>
      </c>
      <c r="L30" s="15"/>
    </row>
    <row r="31" spans="1:12" x14ac:dyDescent="0.2">
      <c r="A31" s="104" t="s">
        <v>60</v>
      </c>
      <c r="B31" s="67" t="s">
        <v>60</v>
      </c>
      <c r="C31" s="68" t="s">
        <v>61</v>
      </c>
      <c r="D31" s="66">
        <v>140757</v>
      </c>
      <c r="E31" s="66">
        <v>146082</v>
      </c>
      <c r="F31" s="66">
        <v>156464</v>
      </c>
      <c r="G31" s="66">
        <v>139722</v>
      </c>
      <c r="H31" s="103">
        <f t="shared" si="0"/>
        <v>583025</v>
      </c>
      <c r="L31" s="15"/>
    </row>
    <row r="32" spans="1:12" x14ac:dyDescent="0.2">
      <c r="A32" s="104" t="s">
        <v>62</v>
      </c>
      <c r="B32" s="67" t="s">
        <v>62</v>
      </c>
      <c r="C32" s="68" t="s">
        <v>63</v>
      </c>
      <c r="D32" s="66">
        <v>55547</v>
      </c>
      <c r="E32" s="66">
        <v>57649</v>
      </c>
      <c r="F32" s="66">
        <v>61746</v>
      </c>
      <c r="G32" s="66">
        <v>55139</v>
      </c>
      <c r="H32" s="103">
        <f t="shared" si="0"/>
        <v>230081</v>
      </c>
      <c r="L32" s="15"/>
    </row>
    <row r="33" spans="1:12" x14ac:dyDescent="0.2">
      <c r="A33" s="104" t="s">
        <v>64</v>
      </c>
      <c r="B33" s="67" t="s">
        <v>64</v>
      </c>
      <c r="C33" s="68" t="s">
        <v>65</v>
      </c>
      <c r="D33" s="66">
        <v>34045</v>
      </c>
      <c r="E33" s="66">
        <v>35333</v>
      </c>
      <c r="F33" s="66">
        <v>37844</v>
      </c>
      <c r="G33" s="66">
        <v>33794</v>
      </c>
      <c r="H33" s="103">
        <f t="shared" si="0"/>
        <v>141016</v>
      </c>
      <c r="L33" s="15"/>
    </row>
    <row r="34" spans="1:12" x14ac:dyDescent="0.2">
      <c r="A34" s="104" t="s">
        <v>66</v>
      </c>
      <c r="B34" s="67" t="s">
        <v>66</v>
      </c>
      <c r="C34" s="68" t="s">
        <v>67</v>
      </c>
      <c r="D34" s="66">
        <v>21862</v>
      </c>
      <c r="E34" s="66">
        <v>22690</v>
      </c>
      <c r="F34" s="66">
        <v>24302</v>
      </c>
      <c r="G34" s="66">
        <v>21702</v>
      </c>
      <c r="H34" s="103">
        <f t="shared" si="0"/>
        <v>90556</v>
      </c>
      <c r="L34" s="15"/>
    </row>
    <row r="35" spans="1:12" x14ac:dyDescent="0.2">
      <c r="A35" s="104" t="s">
        <v>68</v>
      </c>
      <c r="B35" s="67" t="s">
        <v>68</v>
      </c>
      <c r="C35" s="68" t="s">
        <v>69</v>
      </c>
      <c r="D35" s="66">
        <v>245818</v>
      </c>
      <c r="E35" s="66">
        <v>255118</v>
      </c>
      <c r="F35" s="66">
        <v>273249</v>
      </c>
      <c r="G35" s="66">
        <v>244010</v>
      </c>
      <c r="H35" s="103">
        <f t="shared" si="0"/>
        <v>1018195</v>
      </c>
      <c r="L35" s="15"/>
    </row>
    <row r="36" spans="1:12" x14ac:dyDescent="0.2">
      <c r="A36" s="104" t="s">
        <v>70</v>
      </c>
      <c r="B36" s="67" t="s">
        <v>70</v>
      </c>
      <c r="C36" s="68" t="s">
        <v>71</v>
      </c>
      <c r="D36" s="66">
        <v>97637</v>
      </c>
      <c r="E36" s="66">
        <v>101331</v>
      </c>
      <c r="F36" s="66">
        <v>108533</v>
      </c>
      <c r="G36" s="66">
        <v>96919</v>
      </c>
      <c r="H36" s="103">
        <f t="shared" si="0"/>
        <v>404420</v>
      </c>
      <c r="L36" s="15"/>
    </row>
    <row r="37" spans="1:12" x14ac:dyDescent="0.2">
      <c r="A37" s="104" t="s">
        <v>70</v>
      </c>
      <c r="B37" s="67" t="s">
        <v>230</v>
      </c>
      <c r="C37" s="68" t="s">
        <v>231</v>
      </c>
      <c r="D37" s="66">
        <v>36710</v>
      </c>
      <c r="E37" s="66">
        <v>38099</v>
      </c>
      <c r="F37" s="66">
        <v>40807</v>
      </c>
      <c r="G37" s="66">
        <v>36440</v>
      </c>
      <c r="H37" s="103">
        <f t="shared" si="0"/>
        <v>152056</v>
      </c>
      <c r="L37" s="15"/>
    </row>
    <row r="38" spans="1:12" x14ac:dyDescent="0.2">
      <c r="A38" s="104" t="s">
        <v>72</v>
      </c>
      <c r="B38" s="67" t="s">
        <v>72</v>
      </c>
      <c r="C38" s="68" t="s">
        <v>73</v>
      </c>
      <c r="D38" s="66">
        <v>231412</v>
      </c>
      <c r="E38" s="66">
        <v>240167</v>
      </c>
      <c r="F38" s="66">
        <v>257236</v>
      </c>
      <c r="G38" s="66">
        <v>229710</v>
      </c>
      <c r="H38" s="103">
        <f t="shared" si="0"/>
        <v>958525</v>
      </c>
      <c r="L38" s="15"/>
    </row>
    <row r="39" spans="1:12" x14ac:dyDescent="0.2">
      <c r="A39" s="104" t="s">
        <v>74</v>
      </c>
      <c r="B39" s="67" t="s">
        <v>74</v>
      </c>
      <c r="C39" s="68" t="s">
        <v>75</v>
      </c>
      <c r="D39" s="66">
        <v>825100</v>
      </c>
      <c r="E39" s="66">
        <v>856315</v>
      </c>
      <c r="F39" s="66">
        <v>917174</v>
      </c>
      <c r="G39" s="66">
        <v>819031</v>
      </c>
      <c r="H39" s="103">
        <f t="shared" si="0"/>
        <v>3417620</v>
      </c>
      <c r="L39" s="15"/>
    </row>
    <row r="40" spans="1:12" x14ac:dyDescent="0.2">
      <c r="A40" s="104" t="s">
        <v>76</v>
      </c>
      <c r="B40" s="67" t="s">
        <v>76</v>
      </c>
      <c r="C40" s="68" t="s">
        <v>77</v>
      </c>
      <c r="D40" s="66">
        <v>65964</v>
      </c>
      <c r="E40" s="66">
        <v>68459</v>
      </c>
      <c r="F40" s="66">
        <v>73324</v>
      </c>
      <c r="G40" s="66">
        <v>65478</v>
      </c>
      <c r="H40" s="103">
        <f t="shared" si="0"/>
        <v>273225</v>
      </c>
      <c r="L40" s="15"/>
    </row>
    <row r="41" spans="1:12" x14ac:dyDescent="0.2">
      <c r="A41" s="104" t="s">
        <v>78</v>
      </c>
      <c r="B41" s="67" t="s">
        <v>78</v>
      </c>
      <c r="C41" s="68" t="s">
        <v>79</v>
      </c>
      <c r="D41" s="66">
        <v>81923</v>
      </c>
      <c r="E41" s="66">
        <v>85022</v>
      </c>
      <c r="F41" s="66">
        <v>91065</v>
      </c>
      <c r="G41" s="66">
        <v>81320</v>
      </c>
      <c r="H41" s="103">
        <f t="shared" si="0"/>
        <v>339330</v>
      </c>
      <c r="L41" s="15"/>
    </row>
    <row r="42" spans="1:12" x14ac:dyDescent="0.2">
      <c r="A42" s="104" t="s">
        <v>80</v>
      </c>
      <c r="B42" s="67" t="s">
        <v>80</v>
      </c>
      <c r="C42" s="68" t="s">
        <v>81</v>
      </c>
      <c r="D42" s="66">
        <v>316933</v>
      </c>
      <c r="E42" s="66">
        <v>328922</v>
      </c>
      <c r="F42" s="66">
        <v>352299</v>
      </c>
      <c r="G42" s="66">
        <v>314601</v>
      </c>
      <c r="H42" s="103">
        <f t="shared" si="0"/>
        <v>1312755</v>
      </c>
      <c r="L42" s="15"/>
    </row>
    <row r="43" spans="1:12" x14ac:dyDescent="0.2">
      <c r="A43" s="104" t="s">
        <v>80</v>
      </c>
      <c r="B43" s="67" t="s">
        <v>232</v>
      </c>
      <c r="C43" s="68" t="s">
        <v>233</v>
      </c>
      <c r="D43" s="66">
        <v>50380</v>
      </c>
      <c r="E43" s="66">
        <v>52286</v>
      </c>
      <c r="F43" s="66">
        <v>56002</v>
      </c>
      <c r="G43" s="66">
        <v>50010</v>
      </c>
      <c r="H43" s="103">
        <f t="shared" si="0"/>
        <v>208678</v>
      </c>
      <c r="L43" s="15"/>
    </row>
    <row r="44" spans="1:12" x14ac:dyDescent="0.2">
      <c r="A44" s="104" t="s">
        <v>80</v>
      </c>
      <c r="B44" s="67" t="s">
        <v>234</v>
      </c>
      <c r="C44" s="68" t="s">
        <v>235</v>
      </c>
      <c r="D44" s="66">
        <v>39163</v>
      </c>
      <c r="E44" s="66">
        <v>40644</v>
      </c>
      <c r="F44" s="66">
        <v>43533</v>
      </c>
      <c r="G44" s="66">
        <v>38875</v>
      </c>
      <c r="H44" s="103">
        <f t="shared" si="0"/>
        <v>162215</v>
      </c>
      <c r="L44" s="15"/>
    </row>
    <row r="45" spans="1:12" x14ac:dyDescent="0.2">
      <c r="A45" s="104" t="s">
        <v>82</v>
      </c>
      <c r="B45" s="67" t="s">
        <v>82</v>
      </c>
      <c r="C45" s="68" t="s">
        <v>83</v>
      </c>
      <c r="D45" s="66">
        <v>103328</v>
      </c>
      <c r="E45" s="66">
        <v>107237</v>
      </c>
      <c r="F45" s="66">
        <v>114858</v>
      </c>
      <c r="G45" s="66">
        <v>102568</v>
      </c>
      <c r="H45" s="103">
        <f t="shared" si="0"/>
        <v>427991</v>
      </c>
      <c r="L45" s="15"/>
    </row>
    <row r="46" spans="1:12" x14ac:dyDescent="0.2">
      <c r="A46" s="104" t="s">
        <v>84</v>
      </c>
      <c r="B46" s="67" t="s">
        <v>84</v>
      </c>
      <c r="C46" s="68" t="s">
        <v>85</v>
      </c>
      <c r="D46" s="66">
        <v>161230</v>
      </c>
      <c r="E46" s="66">
        <v>167329</v>
      </c>
      <c r="F46" s="66">
        <v>179221</v>
      </c>
      <c r="G46" s="66">
        <v>160044</v>
      </c>
      <c r="H46" s="103">
        <f t="shared" si="0"/>
        <v>667824</v>
      </c>
      <c r="L46" s="15"/>
    </row>
    <row r="47" spans="1:12" x14ac:dyDescent="0.2">
      <c r="A47" s="104" t="s">
        <v>86</v>
      </c>
      <c r="B47" s="67" t="s">
        <v>86</v>
      </c>
      <c r="C47" s="68" t="s">
        <v>236</v>
      </c>
      <c r="D47" s="66">
        <v>556177</v>
      </c>
      <c r="E47" s="66">
        <v>577218</v>
      </c>
      <c r="F47" s="66">
        <v>618241</v>
      </c>
      <c r="G47" s="66">
        <v>552086</v>
      </c>
      <c r="H47" s="103">
        <f t="shared" si="0"/>
        <v>2303722</v>
      </c>
      <c r="L47" s="15"/>
    </row>
    <row r="48" spans="1:12" x14ac:dyDescent="0.2">
      <c r="A48" s="104" t="s">
        <v>87</v>
      </c>
      <c r="B48" s="67" t="s">
        <v>87</v>
      </c>
      <c r="C48" s="68" t="s">
        <v>88</v>
      </c>
      <c r="D48" s="66">
        <v>97523</v>
      </c>
      <c r="E48" s="66">
        <v>101212</v>
      </c>
      <c r="F48" s="66">
        <v>108405</v>
      </c>
      <c r="G48" s="66">
        <v>96805</v>
      </c>
      <c r="H48" s="103">
        <f t="shared" si="0"/>
        <v>403945</v>
      </c>
      <c r="L48" s="15"/>
    </row>
    <row r="49" spans="1:12" x14ac:dyDescent="0.2">
      <c r="A49" s="104" t="s">
        <v>89</v>
      </c>
      <c r="B49" s="67" t="s">
        <v>89</v>
      </c>
      <c r="C49" s="68" t="s">
        <v>90</v>
      </c>
      <c r="D49" s="66">
        <v>892029</v>
      </c>
      <c r="E49" s="66">
        <v>925775</v>
      </c>
      <c r="F49" s="66">
        <v>991571</v>
      </c>
      <c r="G49" s="66">
        <v>885467</v>
      </c>
      <c r="H49" s="103">
        <f t="shared" si="0"/>
        <v>3694842</v>
      </c>
      <c r="L49" s="15"/>
    </row>
    <row r="50" spans="1:12" x14ac:dyDescent="0.2">
      <c r="A50" s="104" t="s">
        <v>91</v>
      </c>
      <c r="B50" s="67" t="s">
        <v>91</v>
      </c>
      <c r="C50" s="68" t="s">
        <v>92</v>
      </c>
      <c r="D50" s="66">
        <v>140070</v>
      </c>
      <c r="E50" s="66">
        <v>145369</v>
      </c>
      <c r="F50" s="66">
        <v>155701</v>
      </c>
      <c r="G50" s="66">
        <v>139040</v>
      </c>
      <c r="H50" s="103">
        <f t="shared" si="0"/>
        <v>580180</v>
      </c>
      <c r="L50" s="15"/>
    </row>
    <row r="51" spans="1:12" x14ac:dyDescent="0.2">
      <c r="A51" s="104" t="s">
        <v>93</v>
      </c>
      <c r="B51" s="67" t="s">
        <v>93</v>
      </c>
      <c r="C51" s="68" t="s">
        <v>94</v>
      </c>
      <c r="D51" s="66">
        <v>517783</v>
      </c>
      <c r="E51" s="66">
        <v>537371</v>
      </c>
      <c r="F51" s="66">
        <v>575563</v>
      </c>
      <c r="G51" s="66">
        <v>513974</v>
      </c>
      <c r="H51" s="103">
        <f t="shared" si="0"/>
        <v>2144691</v>
      </c>
      <c r="L51" s="15"/>
    </row>
    <row r="52" spans="1:12" x14ac:dyDescent="0.2">
      <c r="A52" s="104" t="s">
        <v>95</v>
      </c>
      <c r="B52" s="67" t="s">
        <v>95</v>
      </c>
      <c r="C52" s="68" t="s">
        <v>96</v>
      </c>
      <c r="D52" s="66">
        <v>26768</v>
      </c>
      <c r="E52" s="66">
        <v>27781</v>
      </c>
      <c r="F52" s="66">
        <v>29755</v>
      </c>
      <c r="G52" s="66">
        <v>26571</v>
      </c>
      <c r="H52" s="103">
        <f t="shared" si="0"/>
        <v>110875</v>
      </c>
      <c r="L52" s="15"/>
    </row>
    <row r="53" spans="1:12" x14ac:dyDescent="0.2">
      <c r="A53" s="104" t="s">
        <v>97</v>
      </c>
      <c r="B53" s="67" t="s">
        <v>97</v>
      </c>
      <c r="C53" s="68" t="s">
        <v>98</v>
      </c>
      <c r="D53" s="66">
        <v>19475</v>
      </c>
      <c r="E53" s="66">
        <v>20212</v>
      </c>
      <c r="F53" s="66">
        <v>21648</v>
      </c>
      <c r="G53" s="66">
        <v>19332</v>
      </c>
      <c r="H53" s="103">
        <f t="shared" si="0"/>
        <v>80667</v>
      </c>
      <c r="L53" s="15"/>
    </row>
    <row r="54" spans="1:12" x14ac:dyDescent="0.2">
      <c r="A54" s="104" t="s">
        <v>99</v>
      </c>
      <c r="B54" s="67" t="s">
        <v>99</v>
      </c>
      <c r="C54" s="68" t="s">
        <v>100</v>
      </c>
      <c r="D54" s="66">
        <v>130177</v>
      </c>
      <c r="E54" s="66">
        <v>135102</v>
      </c>
      <c r="F54" s="66">
        <v>144704</v>
      </c>
      <c r="G54" s="66">
        <v>129220</v>
      </c>
      <c r="H54" s="103">
        <f t="shared" si="0"/>
        <v>539203</v>
      </c>
      <c r="L54" s="15"/>
    </row>
    <row r="55" spans="1:12" x14ac:dyDescent="0.2">
      <c r="A55" s="104" t="s">
        <v>101</v>
      </c>
      <c r="B55" s="67" t="s">
        <v>101</v>
      </c>
      <c r="C55" s="68" t="s">
        <v>102</v>
      </c>
      <c r="D55" s="66">
        <v>51819</v>
      </c>
      <c r="E55" s="66">
        <v>53780</v>
      </c>
      <c r="F55" s="66">
        <v>57602</v>
      </c>
      <c r="G55" s="66">
        <v>51438</v>
      </c>
      <c r="H55" s="103">
        <f t="shared" si="0"/>
        <v>214639</v>
      </c>
      <c r="L55" s="15"/>
    </row>
    <row r="56" spans="1:12" x14ac:dyDescent="0.2">
      <c r="A56" s="104" t="s">
        <v>103</v>
      </c>
      <c r="B56" s="67" t="s">
        <v>103</v>
      </c>
      <c r="C56" s="68" t="s">
        <v>104</v>
      </c>
      <c r="D56" s="66">
        <v>1172595</v>
      </c>
      <c r="E56" s="66">
        <v>1216955</v>
      </c>
      <c r="F56" s="66">
        <v>1303445</v>
      </c>
      <c r="G56" s="66">
        <v>1163969</v>
      </c>
      <c r="H56" s="103">
        <f t="shared" si="0"/>
        <v>4856964</v>
      </c>
      <c r="L56" s="15"/>
    </row>
    <row r="57" spans="1:12" x14ac:dyDescent="0.2">
      <c r="A57" s="104" t="s">
        <v>105</v>
      </c>
      <c r="B57" s="67" t="s">
        <v>105</v>
      </c>
      <c r="C57" s="68" t="s">
        <v>106</v>
      </c>
      <c r="D57" s="66">
        <v>44886</v>
      </c>
      <c r="E57" s="66">
        <v>46584</v>
      </c>
      <c r="F57" s="66">
        <v>49895</v>
      </c>
      <c r="G57" s="66">
        <v>44556</v>
      </c>
      <c r="H57" s="103">
        <f t="shared" si="0"/>
        <v>185921</v>
      </c>
      <c r="L57" s="15"/>
    </row>
    <row r="58" spans="1:12" x14ac:dyDescent="0.2">
      <c r="A58" s="104" t="s">
        <v>105</v>
      </c>
      <c r="B58" s="67" t="s">
        <v>237</v>
      </c>
      <c r="C58" s="68" t="s">
        <v>238</v>
      </c>
      <c r="D58" s="66">
        <v>46930</v>
      </c>
      <c r="E58" s="66">
        <v>48705</v>
      </c>
      <c r="F58" s="66">
        <v>52167</v>
      </c>
      <c r="G58" s="66">
        <v>46585</v>
      </c>
      <c r="H58" s="103">
        <f t="shared" si="0"/>
        <v>194387</v>
      </c>
      <c r="L58" s="15"/>
    </row>
    <row r="59" spans="1:12" x14ac:dyDescent="0.2">
      <c r="A59" s="104" t="s">
        <v>105</v>
      </c>
      <c r="B59" s="67" t="s">
        <v>239</v>
      </c>
      <c r="C59" s="68" t="s">
        <v>240</v>
      </c>
      <c r="D59" s="66">
        <v>14766</v>
      </c>
      <c r="E59" s="66">
        <v>15324</v>
      </c>
      <c r="F59" s="66">
        <v>16413</v>
      </c>
      <c r="G59" s="66">
        <v>14657</v>
      </c>
      <c r="H59" s="103">
        <f t="shared" si="0"/>
        <v>61160</v>
      </c>
      <c r="L59" s="15"/>
    </row>
    <row r="60" spans="1:12" x14ac:dyDescent="0.2">
      <c r="A60" s="104" t="s">
        <v>107</v>
      </c>
      <c r="B60" s="67" t="s">
        <v>107</v>
      </c>
      <c r="C60" s="68" t="s">
        <v>108</v>
      </c>
      <c r="D60" s="66">
        <v>340937</v>
      </c>
      <c r="E60" s="66">
        <v>353835</v>
      </c>
      <c r="F60" s="66">
        <v>378982</v>
      </c>
      <c r="G60" s="66">
        <v>338429</v>
      </c>
      <c r="H60" s="103">
        <f t="shared" si="0"/>
        <v>1412183</v>
      </c>
      <c r="L60" s="15"/>
    </row>
    <row r="61" spans="1:12" x14ac:dyDescent="0.2">
      <c r="A61" s="104" t="s">
        <v>109</v>
      </c>
      <c r="B61" s="67" t="s">
        <v>109</v>
      </c>
      <c r="C61" s="68" t="s">
        <v>110</v>
      </c>
      <c r="D61" s="66">
        <v>117505</v>
      </c>
      <c r="E61" s="66">
        <v>121950</v>
      </c>
      <c r="F61" s="66">
        <v>130617</v>
      </c>
      <c r="G61" s="66">
        <v>116640</v>
      </c>
      <c r="H61" s="103">
        <f t="shared" si="0"/>
        <v>486712</v>
      </c>
      <c r="L61" s="15"/>
    </row>
    <row r="62" spans="1:12" x14ac:dyDescent="0.2">
      <c r="A62" s="104" t="s">
        <v>111</v>
      </c>
      <c r="B62" s="67" t="s">
        <v>111</v>
      </c>
      <c r="C62" s="68" t="s">
        <v>112</v>
      </c>
      <c r="D62" s="66">
        <v>224283</v>
      </c>
      <c r="E62" s="66">
        <v>232768</v>
      </c>
      <c r="F62" s="66">
        <v>249310</v>
      </c>
      <c r="G62" s="66">
        <v>222633</v>
      </c>
      <c r="H62" s="103">
        <f t="shared" si="0"/>
        <v>928994</v>
      </c>
      <c r="L62" s="15"/>
    </row>
    <row r="63" spans="1:12" x14ac:dyDescent="0.2">
      <c r="A63" s="104" t="s">
        <v>113</v>
      </c>
      <c r="B63" s="67" t="s">
        <v>113</v>
      </c>
      <c r="C63" s="68" t="s">
        <v>114</v>
      </c>
      <c r="D63" s="66">
        <v>48124</v>
      </c>
      <c r="E63" s="66">
        <v>49944</v>
      </c>
      <c r="F63" s="66">
        <v>53494</v>
      </c>
      <c r="G63" s="66">
        <v>47770</v>
      </c>
      <c r="H63" s="103">
        <f t="shared" si="0"/>
        <v>199332</v>
      </c>
      <c r="L63" s="15"/>
    </row>
    <row r="64" spans="1:12" x14ac:dyDescent="0.2">
      <c r="A64" s="104" t="s">
        <v>115</v>
      </c>
      <c r="B64" s="67" t="s">
        <v>115</v>
      </c>
      <c r="C64" s="68" t="s">
        <v>116</v>
      </c>
      <c r="D64" s="66">
        <v>139841</v>
      </c>
      <c r="E64" s="66">
        <v>145132</v>
      </c>
      <c r="F64" s="66">
        <v>155446</v>
      </c>
      <c r="G64" s="66">
        <v>138813</v>
      </c>
      <c r="H64" s="103">
        <f t="shared" si="0"/>
        <v>579232</v>
      </c>
      <c r="L64" s="15"/>
    </row>
    <row r="65" spans="1:12" x14ac:dyDescent="0.2">
      <c r="A65" s="104" t="s">
        <v>117</v>
      </c>
      <c r="B65" s="67" t="s">
        <v>117</v>
      </c>
      <c r="C65" s="68" t="s">
        <v>118</v>
      </c>
      <c r="D65" s="66">
        <v>9762</v>
      </c>
      <c r="E65" s="66">
        <v>10131</v>
      </c>
      <c r="F65" s="66">
        <v>10851</v>
      </c>
      <c r="G65" s="66">
        <v>9690</v>
      </c>
      <c r="H65" s="103">
        <f t="shared" si="0"/>
        <v>40434</v>
      </c>
      <c r="L65" s="15"/>
    </row>
    <row r="66" spans="1:12" x14ac:dyDescent="0.2">
      <c r="A66" s="104" t="s">
        <v>119</v>
      </c>
      <c r="B66" s="67" t="s">
        <v>119</v>
      </c>
      <c r="C66" s="68" t="s">
        <v>120</v>
      </c>
      <c r="D66" s="66">
        <v>339367</v>
      </c>
      <c r="E66" s="66">
        <v>352206</v>
      </c>
      <c r="F66" s="66">
        <v>377238</v>
      </c>
      <c r="G66" s="66">
        <v>336871</v>
      </c>
      <c r="H66" s="103">
        <f t="shared" si="0"/>
        <v>1405682</v>
      </c>
      <c r="L66" s="15"/>
    </row>
    <row r="67" spans="1:12" x14ac:dyDescent="0.2">
      <c r="A67" s="104" t="s">
        <v>119</v>
      </c>
      <c r="B67" s="67" t="s">
        <v>241</v>
      </c>
      <c r="C67" s="68" t="s">
        <v>242</v>
      </c>
      <c r="D67" s="66">
        <v>99469</v>
      </c>
      <c r="E67" s="66">
        <v>103232</v>
      </c>
      <c r="F67" s="66">
        <v>110568</v>
      </c>
      <c r="G67" s="66">
        <v>98737</v>
      </c>
      <c r="H67" s="103">
        <f t="shared" si="0"/>
        <v>412006</v>
      </c>
      <c r="L67" s="15"/>
    </row>
    <row r="68" spans="1:12" x14ac:dyDescent="0.2">
      <c r="A68" s="104" t="s">
        <v>121</v>
      </c>
      <c r="B68" s="67" t="s">
        <v>121</v>
      </c>
      <c r="C68" s="68" t="s">
        <v>122</v>
      </c>
      <c r="D68" s="66">
        <v>61499</v>
      </c>
      <c r="E68" s="66">
        <v>63826</v>
      </c>
      <c r="F68" s="66">
        <v>68362</v>
      </c>
      <c r="G68" s="66">
        <v>61047</v>
      </c>
      <c r="H68" s="103">
        <f t="shared" si="0"/>
        <v>254734</v>
      </c>
      <c r="L68" s="15"/>
    </row>
    <row r="69" spans="1:12" x14ac:dyDescent="0.2">
      <c r="A69" s="104" t="s">
        <v>123</v>
      </c>
      <c r="B69" s="67" t="s">
        <v>123</v>
      </c>
      <c r="C69" s="68" t="s">
        <v>124</v>
      </c>
      <c r="D69" s="66">
        <v>572071</v>
      </c>
      <c r="E69" s="66">
        <v>593713</v>
      </c>
      <c r="F69" s="66">
        <v>635909</v>
      </c>
      <c r="G69" s="66">
        <v>567863</v>
      </c>
      <c r="H69" s="103">
        <f t="shared" si="0"/>
        <v>2369556</v>
      </c>
      <c r="L69" s="15"/>
    </row>
    <row r="70" spans="1:12" x14ac:dyDescent="0.2">
      <c r="A70" s="104" t="s">
        <v>125</v>
      </c>
      <c r="B70" s="67" t="s">
        <v>125</v>
      </c>
      <c r="C70" s="68" t="s">
        <v>126</v>
      </c>
      <c r="D70" s="66">
        <v>17987</v>
      </c>
      <c r="E70" s="66">
        <v>18668</v>
      </c>
      <c r="F70" s="66">
        <v>19994</v>
      </c>
      <c r="G70" s="66">
        <v>17855</v>
      </c>
      <c r="H70" s="103">
        <f t="shared" si="0"/>
        <v>74504</v>
      </c>
      <c r="L70" s="15"/>
    </row>
    <row r="71" spans="1:12" x14ac:dyDescent="0.2">
      <c r="A71" s="104" t="s">
        <v>127</v>
      </c>
      <c r="B71" s="67" t="s">
        <v>127</v>
      </c>
      <c r="C71" s="68" t="s">
        <v>128</v>
      </c>
      <c r="D71" s="66">
        <v>164615</v>
      </c>
      <c r="E71" s="66">
        <v>170842</v>
      </c>
      <c r="F71" s="66">
        <v>182984</v>
      </c>
      <c r="G71" s="66">
        <v>163404</v>
      </c>
      <c r="H71" s="103">
        <f t="shared" si="0"/>
        <v>681845</v>
      </c>
      <c r="L71" s="15"/>
    </row>
    <row r="72" spans="1:12" x14ac:dyDescent="0.2">
      <c r="A72" s="104" t="s">
        <v>129</v>
      </c>
      <c r="B72" s="67" t="s">
        <v>129</v>
      </c>
      <c r="C72" s="68" t="s">
        <v>130</v>
      </c>
      <c r="D72" s="66">
        <v>146595</v>
      </c>
      <c r="E72" s="66">
        <v>152141</v>
      </c>
      <c r="F72" s="66">
        <v>162953</v>
      </c>
      <c r="G72" s="66">
        <v>145516</v>
      </c>
      <c r="H72" s="103">
        <f t="shared" si="0"/>
        <v>607205</v>
      </c>
      <c r="L72" s="15"/>
    </row>
    <row r="73" spans="1:12" x14ac:dyDescent="0.2">
      <c r="A73" s="104" t="s">
        <v>131</v>
      </c>
      <c r="B73" s="67" t="s">
        <v>131</v>
      </c>
      <c r="C73" s="68" t="s">
        <v>132</v>
      </c>
      <c r="D73" s="66">
        <v>188096</v>
      </c>
      <c r="E73" s="66">
        <v>195212</v>
      </c>
      <c r="F73" s="66">
        <v>209086</v>
      </c>
      <c r="G73" s="66">
        <v>186712</v>
      </c>
      <c r="H73" s="103">
        <f t="shared" ref="H73:H123" si="1">SUM(D73:G73)</f>
        <v>779106</v>
      </c>
      <c r="L73" s="15"/>
    </row>
    <row r="74" spans="1:12" x14ac:dyDescent="0.2">
      <c r="A74" s="104" t="s">
        <v>133</v>
      </c>
      <c r="B74" s="67" t="s">
        <v>133</v>
      </c>
      <c r="C74" s="68" t="s">
        <v>134</v>
      </c>
      <c r="D74" s="66">
        <v>71736</v>
      </c>
      <c r="E74" s="66">
        <v>74450</v>
      </c>
      <c r="F74" s="66">
        <v>79741</v>
      </c>
      <c r="G74" s="66">
        <v>71208</v>
      </c>
      <c r="H74" s="103">
        <f t="shared" si="1"/>
        <v>297135</v>
      </c>
      <c r="L74" s="15"/>
    </row>
    <row r="75" spans="1:12" x14ac:dyDescent="0.2">
      <c r="A75" s="104" t="s">
        <v>135</v>
      </c>
      <c r="B75" s="67" t="s">
        <v>135</v>
      </c>
      <c r="C75" s="68" t="s">
        <v>136</v>
      </c>
      <c r="D75" s="66">
        <v>39637</v>
      </c>
      <c r="E75" s="66">
        <v>41137</v>
      </c>
      <c r="F75" s="66">
        <v>44060</v>
      </c>
      <c r="G75" s="66">
        <v>39345</v>
      </c>
      <c r="H75" s="103">
        <f t="shared" si="1"/>
        <v>164179</v>
      </c>
      <c r="L75" s="15"/>
    </row>
    <row r="76" spans="1:12" x14ac:dyDescent="0.2">
      <c r="A76" s="104" t="s">
        <v>137</v>
      </c>
      <c r="B76" s="67" t="s">
        <v>137</v>
      </c>
      <c r="C76" s="68" t="s">
        <v>138</v>
      </c>
      <c r="D76" s="66">
        <v>54190</v>
      </c>
      <c r="E76" s="66">
        <v>56240</v>
      </c>
      <c r="F76" s="66">
        <v>60237</v>
      </c>
      <c r="G76" s="66">
        <v>53792</v>
      </c>
      <c r="H76" s="103">
        <f t="shared" si="1"/>
        <v>224459</v>
      </c>
      <c r="L76" s="15"/>
    </row>
    <row r="77" spans="1:12" x14ac:dyDescent="0.2">
      <c r="A77" s="104" t="s">
        <v>139</v>
      </c>
      <c r="B77" s="67" t="s">
        <v>139</v>
      </c>
      <c r="C77" s="68" t="s">
        <v>140</v>
      </c>
      <c r="D77" s="66">
        <v>102347</v>
      </c>
      <c r="E77" s="66">
        <v>106218</v>
      </c>
      <c r="F77" s="66">
        <v>113767</v>
      </c>
      <c r="G77" s="66">
        <v>101594</v>
      </c>
      <c r="H77" s="103">
        <f t="shared" si="1"/>
        <v>423926</v>
      </c>
      <c r="L77" s="15"/>
    </row>
    <row r="78" spans="1:12" x14ac:dyDescent="0.2">
      <c r="A78" s="104" t="s">
        <v>141</v>
      </c>
      <c r="B78" s="67" t="s">
        <v>141</v>
      </c>
      <c r="C78" s="68" t="s">
        <v>142</v>
      </c>
      <c r="D78" s="66">
        <v>2435632</v>
      </c>
      <c r="E78" s="66">
        <v>2527775</v>
      </c>
      <c r="F78" s="66">
        <v>2707425</v>
      </c>
      <c r="G78" s="66">
        <v>2417716</v>
      </c>
      <c r="H78" s="103">
        <f t="shared" si="1"/>
        <v>10088548</v>
      </c>
      <c r="L78" s="15"/>
    </row>
    <row r="79" spans="1:12" x14ac:dyDescent="0.2">
      <c r="A79" s="104" t="s">
        <v>143</v>
      </c>
      <c r="B79" s="67" t="s">
        <v>143</v>
      </c>
      <c r="C79" s="68" t="s">
        <v>144</v>
      </c>
      <c r="D79" s="66">
        <v>31118</v>
      </c>
      <c r="E79" s="66">
        <v>32295</v>
      </c>
      <c r="F79" s="66">
        <v>34590</v>
      </c>
      <c r="G79" s="66">
        <v>30889</v>
      </c>
      <c r="H79" s="103">
        <f t="shared" si="1"/>
        <v>128892</v>
      </c>
      <c r="L79" s="15"/>
    </row>
    <row r="80" spans="1:12" x14ac:dyDescent="0.2">
      <c r="A80" s="104" t="s">
        <v>145</v>
      </c>
      <c r="B80" s="67" t="s">
        <v>145</v>
      </c>
      <c r="C80" s="68" t="s">
        <v>146</v>
      </c>
      <c r="D80" s="66">
        <v>65718</v>
      </c>
      <c r="E80" s="66">
        <v>68204</v>
      </c>
      <c r="F80" s="66">
        <v>73052</v>
      </c>
      <c r="G80" s="66">
        <v>65235</v>
      </c>
      <c r="H80" s="103">
        <f t="shared" si="1"/>
        <v>272209</v>
      </c>
      <c r="L80" s="15"/>
    </row>
    <row r="81" spans="1:12" x14ac:dyDescent="0.2">
      <c r="A81" s="104" t="s">
        <v>147</v>
      </c>
      <c r="B81" s="67" t="s">
        <v>147</v>
      </c>
      <c r="C81" s="68" t="s">
        <v>148</v>
      </c>
      <c r="D81" s="66">
        <v>210106</v>
      </c>
      <c r="E81" s="66">
        <v>218054</v>
      </c>
      <c r="F81" s="66">
        <v>233551</v>
      </c>
      <c r="G81" s="66">
        <v>208560</v>
      </c>
      <c r="H81" s="103">
        <f t="shared" si="1"/>
        <v>870271</v>
      </c>
      <c r="L81" s="15"/>
    </row>
    <row r="82" spans="1:12" x14ac:dyDescent="0.2">
      <c r="A82" s="104" t="s">
        <v>149</v>
      </c>
      <c r="B82" s="67" t="s">
        <v>149</v>
      </c>
      <c r="C82" s="68" t="s">
        <v>243</v>
      </c>
      <c r="D82" s="66">
        <v>255678</v>
      </c>
      <c r="E82" s="66">
        <v>265351</v>
      </c>
      <c r="F82" s="66">
        <v>284210</v>
      </c>
      <c r="G82" s="66">
        <v>253798</v>
      </c>
      <c r="H82" s="103">
        <f t="shared" si="1"/>
        <v>1059037</v>
      </c>
      <c r="L82" s="15"/>
    </row>
    <row r="83" spans="1:12" x14ac:dyDescent="0.2">
      <c r="A83" s="104" t="s">
        <v>150</v>
      </c>
      <c r="B83" s="67" t="s">
        <v>150</v>
      </c>
      <c r="C83" s="68" t="s">
        <v>151</v>
      </c>
      <c r="D83" s="66">
        <v>432639</v>
      </c>
      <c r="E83" s="66">
        <v>449006</v>
      </c>
      <c r="F83" s="66">
        <v>480917</v>
      </c>
      <c r="G83" s="66">
        <v>429456</v>
      </c>
      <c r="H83" s="103">
        <f t="shared" si="1"/>
        <v>1792018</v>
      </c>
      <c r="L83" s="15"/>
    </row>
    <row r="84" spans="1:12" x14ac:dyDescent="0.2">
      <c r="A84" s="104" t="s">
        <v>152</v>
      </c>
      <c r="B84" s="67" t="s">
        <v>152</v>
      </c>
      <c r="C84" s="68" t="s">
        <v>153</v>
      </c>
      <c r="D84" s="66">
        <v>30496</v>
      </c>
      <c r="E84" s="66">
        <v>31650</v>
      </c>
      <c r="F84" s="66">
        <v>33899</v>
      </c>
      <c r="G84" s="66">
        <v>30272</v>
      </c>
      <c r="H84" s="103">
        <f t="shared" si="1"/>
        <v>126317</v>
      </c>
      <c r="L84" s="15"/>
    </row>
    <row r="85" spans="1:12" x14ac:dyDescent="0.2">
      <c r="A85" s="104" t="s">
        <v>154</v>
      </c>
      <c r="B85" s="67" t="s">
        <v>154</v>
      </c>
      <c r="C85" s="68" t="s">
        <v>155</v>
      </c>
      <c r="D85" s="66">
        <v>432312</v>
      </c>
      <c r="E85" s="66">
        <v>448666</v>
      </c>
      <c r="F85" s="66">
        <v>480553</v>
      </c>
      <c r="G85" s="66">
        <v>429131</v>
      </c>
      <c r="H85" s="103">
        <f t="shared" si="1"/>
        <v>1790662</v>
      </c>
      <c r="L85" s="15"/>
    </row>
    <row r="86" spans="1:12" x14ac:dyDescent="0.2">
      <c r="A86" s="104" t="s">
        <v>156</v>
      </c>
      <c r="B86" s="67" t="s">
        <v>156</v>
      </c>
      <c r="C86" s="68" t="s">
        <v>157</v>
      </c>
      <c r="D86" s="66">
        <v>123473</v>
      </c>
      <c r="E86" s="66">
        <v>128144</v>
      </c>
      <c r="F86" s="66">
        <v>137252</v>
      </c>
      <c r="G86" s="66">
        <v>122565</v>
      </c>
      <c r="H86" s="103">
        <f t="shared" si="1"/>
        <v>511434</v>
      </c>
      <c r="L86" s="15"/>
    </row>
    <row r="87" spans="1:12" x14ac:dyDescent="0.2">
      <c r="A87" s="104" t="s">
        <v>156</v>
      </c>
      <c r="B87" s="67" t="s">
        <v>244</v>
      </c>
      <c r="C87" s="68" t="s">
        <v>245</v>
      </c>
      <c r="D87" s="66">
        <v>196501</v>
      </c>
      <c r="E87" s="66">
        <v>203935</v>
      </c>
      <c r="F87" s="66">
        <v>218428</v>
      </c>
      <c r="G87" s="66">
        <v>195055</v>
      </c>
      <c r="H87" s="103">
        <f t="shared" si="1"/>
        <v>813919</v>
      </c>
      <c r="L87" s="15"/>
    </row>
    <row r="88" spans="1:12" x14ac:dyDescent="0.2">
      <c r="A88" s="104" t="s">
        <v>158</v>
      </c>
      <c r="B88" s="67" t="s">
        <v>158</v>
      </c>
      <c r="C88" s="68" t="s">
        <v>159</v>
      </c>
      <c r="D88" s="66">
        <v>21519</v>
      </c>
      <c r="E88" s="66">
        <v>22333</v>
      </c>
      <c r="F88" s="66">
        <v>23920</v>
      </c>
      <c r="G88" s="66">
        <v>21361</v>
      </c>
      <c r="H88" s="103">
        <f t="shared" si="1"/>
        <v>89133</v>
      </c>
      <c r="L88" s="15"/>
    </row>
    <row r="89" spans="1:12" x14ac:dyDescent="0.2">
      <c r="A89" s="104" t="s">
        <v>160</v>
      </c>
      <c r="B89" s="67" t="s">
        <v>160</v>
      </c>
      <c r="C89" s="68" t="s">
        <v>161</v>
      </c>
      <c r="D89" s="66">
        <v>95201</v>
      </c>
      <c r="E89" s="66">
        <v>98802</v>
      </c>
      <c r="F89" s="66">
        <v>105824</v>
      </c>
      <c r="G89" s="66">
        <v>94500</v>
      </c>
      <c r="H89" s="103">
        <f t="shared" si="1"/>
        <v>394327</v>
      </c>
      <c r="L89" s="15"/>
    </row>
    <row r="90" spans="1:12" x14ac:dyDescent="0.2">
      <c r="A90" s="104" t="s">
        <v>162</v>
      </c>
      <c r="B90" s="67" t="s">
        <v>162</v>
      </c>
      <c r="C90" s="68" t="s">
        <v>163</v>
      </c>
      <c r="D90" s="66">
        <v>150585</v>
      </c>
      <c r="E90" s="66">
        <v>156281</v>
      </c>
      <c r="F90" s="66">
        <v>167388</v>
      </c>
      <c r="G90" s="66">
        <v>149477</v>
      </c>
      <c r="H90" s="103">
        <f t="shared" si="1"/>
        <v>623731</v>
      </c>
      <c r="L90" s="15"/>
    </row>
    <row r="91" spans="1:12" x14ac:dyDescent="0.2">
      <c r="A91" s="104" t="s">
        <v>164</v>
      </c>
      <c r="B91" s="67" t="s">
        <v>164</v>
      </c>
      <c r="C91" s="68" t="s">
        <v>165</v>
      </c>
      <c r="D91" s="66">
        <v>28044</v>
      </c>
      <c r="E91" s="66">
        <v>29104</v>
      </c>
      <c r="F91" s="66">
        <v>31173</v>
      </c>
      <c r="G91" s="66">
        <v>27837</v>
      </c>
      <c r="H91" s="103">
        <f t="shared" si="1"/>
        <v>116158</v>
      </c>
      <c r="L91" s="15"/>
    </row>
    <row r="92" spans="1:12" x14ac:dyDescent="0.2">
      <c r="A92" s="104" t="s">
        <v>166</v>
      </c>
      <c r="B92" s="67" t="s">
        <v>166</v>
      </c>
      <c r="C92" s="68" t="s">
        <v>167</v>
      </c>
      <c r="D92" s="66">
        <v>75399</v>
      </c>
      <c r="E92" s="66">
        <v>78251</v>
      </c>
      <c r="F92" s="66">
        <v>83812</v>
      </c>
      <c r="G92" s="66">
        <v>74844</v>
      </c>
      <c r="H92" s="103">
        <f t="shared" si="1"/>
        <v>312306</v>
      </c>
      <c r="L92" s="15"/>
    </row>
    <row r="93" spans="1:12" x14ac:dyDescent="0.2">
      <c r="A93" s="104" t="s">
        <v>168</v>
      </c>
      <c r="B93" s="67" t="s">
        <v>168</v>
      </c>
      <c r="C93" s="68" t="s">
        <v>169</v>
      </c>
      <c r="D93" s="66">
        <v>387295</v>
      </c>
      <c r="E93" s="66">
        <v>401947</v>
      </c>
      <c r="F93" s="66">
        <v>430513</v>
      </c>
      <c r="G93" s="66">
        <v>384446</v>
      </c>
      <c r="H93" s="103">
        <f t="shared" si="1"/>
        <v>1604201</v>
      </c>
      <c r="L93" s="15"/>
    </row>
    <row r="94" spans="1:12" x14ac:dyDescent="0.2">
      <c r="A94" s="104" t="s">
        <v>170</v>
      </c>
      <c r="B94" s="67" t="s">
        <v>170</v>
      </c>
      <c r="C94" s="68" t="s">
        <v>171</v>
      </c>
      <c r="D94" s="66">
        <v>35729</v>
      </c>
      <c r="E94" s="66">
        <v>37081</v>
      </c>
      <c r="F94" s="66">
        <v>39716</v>
      </c>
      <c r="G94" s="66">
        <v>35466</v>
      </c>
      <c r="H94" s="103">
        <f t="shared" si="1"/>
        <v>147992</v>
      </c>
      <c r="L94" s="15"/>
    </row>
    <row r="95" spans="1:12" x14ac:dyDescent="0.2">
      <c r="A95" s="104" t="s">
        <v>172</v>
      </c>
      <c r="B95" s="67" t="s">
        <v>172</v>
      </c>
      <c r="C95" s="68" t="s">
        <v>173</v>
      </c>
      <c r="D95" s="66">
        <v>291047</v>
      </c>
      <c r="E95" s="66">
        <v>302058</v>
      </c>
      <c r="F95" s="66">
        <v>323526</v>
      </c>
      <c r="G95" s="66">
        <v>288907</v>
      </c>
      <c r="H95" s="103">
        <f t="shared" si="1"/>
        <v>1205538</v>
      </c>
      <c r="L95" s="15"/>
    </row>
    <row r="96" spans="1:12" x14ac:dyDescent="0.2">
      <c r="A96" s="104" t="s">
        <v>172</v>
      </c>
      <c r="B96" s="67" t="s">
        <v>246</v>
      </c>
      <c r="C96" s="68" t="s">
        <v>247</v>
      </c>
      <c r="D96" s="66">
        <v>77573</v>
      </c>
      <c r="E96" s="66">
        <v>80508</v>
      </c>
      <c r="F96" s="66">
        <v>86230</v>
      </c>
      <c r="G96" s="66">
        <v>77003</v>
      </c>
      <c r="H96" s="103">
        <f t="shared" si="1"/>
        <v>321314</v>
      </c>
      <c r="L96" s="15"/>
    </row>
    <row r="97" spans="1:12" x14ac:dyDescent="0.2">
      <c r="A97" s="104" t="s">
        <v>174</v>
      </c>
      <c r="B97" s="67" t="s">
        <v>174</v>
      </c>
      <c r="C97" s="68" t="s">
        <v>175</v>
      </c>
      <c r="D97" s="66">
        <v>121576</v>
      </c>
      <c r="E97" s="66">
        <v>126176</v>
      </c>
      <c r="F97" s="66">
        <v>135143</v>
      </c>
      <c r="G97" s="66">
        <v>120682</v>
      </c>
      <c r="H97" s="103">
        <f t="shared" si="1"/>
        <v>503577</v>
      </c>
      <c r="L97" s="15"/>
    </row>
    <row r="98" spans="1:12" x14ac:dyDescent="0.2">
      <c r="A98" s="104" t="s">
        <v>176</v>
      </c>
      <c r="B98" s="67" t="s">
        <v>176</v>
      </c>
      <c r="C98" s="68" t="s">
        <v>177</v>
      </c>
      <c r="D98" s="66">
        <v>383076</v>
      </c>
      <c r="E98" s="66">
        <v>397568</v>
      </c>
      <c r="F98" s="66">
        <v>425824</v>
      </c>
      <c r="G98" s="66">
        <v>380258</v>
      </c>
      <c r="H98" s="103">
        <f t="shared" si="1"/>
        <v>1586726</v>
      </c>
      <c r="L98" s="15"/>
    </row>
    <row r="99" spans="1:12" x14ac:dyDescent="0.2">
      <c r="A99" s="104" t="s">
        <v>178</v>
      </c>
      <c r="B99" s="67" t="s">
        <v>178</v>
      </c>
      <c r="C99" s="68" t="s">
        <v>179</v>
      </c>
      <c r="D99" s="66">
        <v>208192</v>
      </c>
      <c r="E99" s="66">
        <v>216069</v>
      </c>
      <c r="F99" s="66">
        <v>231425</v>
      </c>
      <c r="G99" s="66">
        <v>206661</v>
      </c>
      <c r="H99" s="103">
        <f t="shared" si="1"/>
        <v>862347</v>
      </c>
      <c r="L99" s="15"/>
    </row>
    <row r="100" spans="1:12" x14ac:dyDescent="0.2">
      <c r="A100" s="104" t="s">
        <v>180</v>
      </c>
      <c r="B100" s="67" t="s">
        <v>180</v>
      </c>
      <c r="C100" s="68" t="s">
        <v>248</v>
      </c>
      <c r="D100" s="66">
        <v>322541</v>
      </c>
      <c r="E100" s="66">
        <v>334743</v>
      </c>
      <c r="F100" s="66">
        <v>358534</v>
      </c>
      <c r="G100" s="66">
        <v>320169</v>
      </c>
      <c r="H100" s="103">
        <f t="shared" si="1"/>
        <v>1335987</v>
      </c>
      <c r="L100" s="15"/>
    </row>
    <row r="101" spans="1:12" x14ac:dyDescent="0.2">
      <c r="A101" s="104" t="s">
        <v>181</v>
      </c>
      <c r="B101" s="67" t="s">
        <v>181</v>
      </c>
      <c r="C101" s="68" t="s">
        <v>182</v>
      </c>
      <c r="D101" s="66">
        <v>135590</v>
      </c>
      <c r="E101" s="66">
        <v>140719</v>
      </c>
      <c r="F101" s="66">
        <v>150721</v>
      </c>
      <c r="G101" s="66">
        <v>134593</v>
      </c>
      <c r="H101" s="103">
        <f t="shared" si="1"/>
        <v>561623</v>
      </c>
      <c r="L101" s="15"/>
    </row>
    <row r="102" spans="1:12" x14ac:dyDescent="0.2">
      <c r="A102" s="104" t="s">
        <v>183</v>
      </c>
      <c r="B102" s="67" t="s">
        <v>183</v>
      </c>
      <c r="C102" s="68" t="s">
        <v>184</v>
      </c>
      <c r="D102" s="66">
        <v>138402</v>
      </c>
      <c r="E102" s="66">
        <v>143638</v>
      </c>
      <c r="F102" s="66">
        <v>153847</v>
      </c>
      <c r="G102" s="66">
        <v>137384</v>
      </c>
      <c r="H102" s="103">
        <f t="shared" si="1"/>
        <v>573271</v>
      </c>
      <c r="L102" s="15"/>
    </row>
    <row r="103" spans="1:12" x14ac:dyDescent="0.2">
      <c r="A103" s="104" t="s">
        <v>183</v>
      </c>
      <c r="B103" s="67" t="s">
        <v>249</v>
      </c>
      <c r="C103" s="68" t="s">
        <v>250</v>
      </c>
      <c r="D103" s="66">
        <v>50053</v>
      </c>
      <c r="E103" s="66">
        <v>51947</v>
      </c>
      <c r="F103" s="66">
        <v>55639</v>
      </c>
      <c r="G103" s="66">
        <v>49685</v>
      </c>
      <c r="H103" s="103">
        <f t="shared" si="1"/>
        <v>207324</v>
      </c>
      <c r="L103" s="15"/>
    </row>
    <row r="104" spans="1:12" x14ac:dyDescent="0.2">
      <c r="A104" s="104" t="s">
        <v>185</v>
      </c>
      <c r="B104" s="67" t="s">
        <v>185</v>
      </c>
      <c r="C104" s="68" t="s">
        <v>186</v>
      </c>
      <c r="D104" s="66">
        <v>96084</v>
      </c>
      <c r="E104" s="66">
        <v>99719</v>
      </c>
      <c r="F104" s="66">
        <v>106806</v>
      </c>
      <c r="G104" s="66">
        <v>95377</v>
      </c>
      <c r="H104" s="103">
        <f t="shared" si="1"/>
        <v>397986</v>
      </c>
      <c r="L104" s="15"/>
    </row>
    <row r="105" spans="1:12" x14ac:dyDescent="0.2">
      <c r="A105" s="104" t="s">
        <v>187</v>
      </c>
      <c r="B105" s="67" t="s">
        <v>187</v>
      </c>
      <c r="C105" s="68" t="s">
        <v>188</v>
      </c>
      <c r="D105" s="66">
        <v>140332</v>
      </c>
      <c r="E105" s="66">
        <v>145641</v>
      </c>
      <c r="F105" s="66">
        <v>155992</v>
      </c>
      <c r="G105" s="66">
        <v>139300</v>
      </c>
      <c r="H105" s="103">
        <f t="shared" si="1"/>
        <v>581265</v>
      </c>
      <c r="L105" s="15"/>
    </row>
    <row r="106" spans="1:12" x14ac:dyDescent="0.2">
      <c r="A106" s="104" t="s">
        <v>189</v>
      </c>
      <c r="B106" s="67" t="s">
        <v>189</v>
      </c>
      <c r="C106" s="68" t="s">
        <v>190</v>
      </c>
      <c r="D106" s="66">
        <v>101218</v>
      </c>
      <c r="E106" s="66">
        <v>105047</v>
      </c>
      <c r="F106" s="66">
        <v>112513</v>
      </c>
      <c r="G106" s="66">
        <v>100474</v>
      </c>
      <c r="H106" s="103">
        <f t="shared" si="1"/>
        <v>419252</v>
      </c>
      <c r="L106" s="15"/>
    </row>
    <row r="107" spans="1:12" x14ac:dyDescent="0.2">
      <c r="A107" s="104" t="s">
        <v>191</v>
      </c>
      <c r="B107" s="67" t="s">
        <v>191</v>
      </c>
      <c r="C107" s="68" t="s">
        <v>192</v>
      </c>
      <c r="D107" s="66">
        <v>134331</v>
      </c>
      <c r="E107" s="66">
        <v>139413</v>
      </c>
      <c r="F107" s="66">
        <v>149321</v>
      </c>
      <c r="G107" s="66">
        <v>133343</v>
      </c>
      <c r="H107" s="103">
        <f t="shared" si="1"/>
        <v>556408</v>
      </c>
      <c r="L107" s="15"/>
    </row>
    <row r="108" spans="1:12" x14ac:dyDescent="0.2">
      <c r="A108" s="104" t="s">
        <v>191</v>
      </c>
      <c r="B108" s="67" t="s">
        <v>251</v>
      </c>
      <c r="C108" s="68" t="s">
        <v>252</v>
      </c>
      <c r="D108" s="66">
        <v>19639</v>
      </c>
      <c r="E108" s="66">
        <v>20382</v>
      </c>
      <c r="F108" s="66">
        <v>21830</v>
      </c>
      <c r="G108" s="66">
        <v>19494</v>
      </c>
      <c r="H108" s="103">
        <f t="shared" si="1"/>
        <v>81345</v>
      </c>
      <c r="L108" s="15"/>
    </row>
    <row r="109" spans="1:12" x14ac:dyDescent="0.2">
      <c r="A109" s="104" t="s">
        <v>191</v>
      </c>
      <c r="B109" s="67" t="s">
        <v>253</v>
      </c>
      <c r="C109" s="68" t="s">
        <v>254</v>
      </c>
      <c r="D109" s="66">
        <v>26343</v>
      </c>
      <c r="E109" s="66">
        <v>27339</v>
      </c>
      <c r="F109" s="66">
        <v>29283</v>
      </c>
      <c r="G109" s="66">
        <v>26149</v>
      </c>
      <c r="H109" s="103">
        <f t="shared" si="1"/>
        <v>109114</v>
      </c>
      <c r="L109" s="15"/>
    </row>
    <row r="110" spans="1:12" x14ac:dyDescent="0.2">
      <c r="A110" s="104" t="s">
        <v>193</v>
      </c>
      <c r="B110" s="67" t="s">
        <v>193</v>
      </c>
      <c r="C110" s="68" t="s">
        <v>194</v>
      </c>
      <c r="D110" s="66">
        <v>31919</v>
      </c>
      <c r="E110" s="66">
        <v>33126</v>
      </c>
      <c r="F110" s="66">
        <v>35481</v>
      </c>
      <c r="G110" s="66">
        <v>31684</v>
      </c>
      <c r="H110" s="103">
        <f t="shared" si="1"/>
        <v>132210</v>
      </c>
      <c r="L110" s="15"/>
    </row>
    <row r="111" spans="1:12" x14ac:dyDescent="0.2">
      <c r="A111" s="104" t="s">
        <v>195</v>
      </c>
      <c r="B111" s="67" t="s">
        <v>195</v>
      </c>
      <c r="C111" s="68" t="s">
        <v>196</v>
      </c>
      <c r="D111" s="66">
        <v>56986</v>
      </c>
      <c r="E111" s="66">
        <v>59142</v>
      </c>
      <c r="F111" s="66">
        <v>63346</v>
      </c>
      <c r="G111" s="66">
        <v>56567</v>
      </c>
      <c r="H111" s="103">
        <f t="shared" si="1"/>
        <v>236041</v>
      </c>
      <c r="L111" s="15"/>
    </row>
    <row r="112" spans="1:12" x14ac:dyDescent="0.2">
      <c r="A112" s="104" t="s">
        <v>197</v>
      </c>
      <c r="B112" s="67" t="s">
        <v>197</v>
      </c>
      <c r="C112" s="68" t="s">
        <v>198</v>
      </c>
      <c r="D112" s="66">
        <v>9648</v>
      </c>
      <c r="E112" s="66">
        <v>10013</v>
      </c>
      <c r="F112" s="66">
        <v>10724</v>
      </c>
      <c r="G112" s="66">
        <v>9577</v>
      </c>
      <c r="H112" s="103">
        <f t="shared" si="1"/>
        <v>39962</v>
      </c>
      <c r="L112" s="15"/>
    </row>
    <row r="113" spans="1:12" x14ac:dyDescent="0.2">
      <c r="A113" s="104" t="s">
        <v>199</v>
      </c>
      <c r="B113" s="67" t="s">
        <v>199</v>
      </c>
      <c r="C113" s="68" t="s">
        <v>200</v>
      </c>
      <c r="D113" s="66">
        <v>691326</v>
      </c>
      <c r="E113" s="66">
        <v>717479</v>
      </c>
      <c r="F113" s="66">
        <v>768471</v>
      </c>
      <c r="G113" s="66">
        <v>686240</v>
      </c>
      <c r="H113" s="103">
        <f t="shared" si="1"/>
        <v>2863516</v>
      </c>
      <c r="L113" s="15"/>
    </row>
    <row r="114" spans="1:12" x14ac:dyDescent="0.2">
      <c r="A114" s="104" t="s">
        <v>201</v>
      </c>
      <c r="B114" s="67" t="s">
        <v>201</v>
      </c>
      <c r="C114" s="68" t="s">
        <v>202</v>
      </c>
      <c r="D114" s="66">
        <v>104914</v>
      </c>
      <c r="E114" s="66">
        <v>108883</v>
      </c>
      <c r="F114" s="66">
        <v>116621</v>
      </c>
      <c r="G114" s="66">
        <v>104142</v>
      </c>
      <c r="H114" s="103">
        <f t="shared" si="1"/>
        <v>434560</v>
      </c>
      <c r="L114" s="15"/>
    </row>
    <row r="115" spans="1:12" x14ac:dyDescent="0.2">
      <c r="A115" s="104" t="s">
        <v>203</v>
      </c>
      <c r="B115" s="67" t="s">
        <v>203</v>
      </c>
      <c r="C115" s="68" t="s">
        <v>204</v>
      </c>
      <c r="D115" s="66">
        <v>2607506</v>
      </c>
      <c r="E115" s="66">
        <v>2706152</v>
      </c>
      <c r="F115" s="66">
        <v>2898480</v>
      </c>
      <c r="G115" s="66">
        <v>2588326</v>
      </c>
      <c r="H115" s="103">
        <f t="shared" si="1"/>
        <v>10800464</v>
      </c>
      <c r="L115" s="15"/>
    </row>
    <row r="116" spans="1:12" x14ac:dyDescent="0.2">
      <c r="A116" s="104" t="s">
        <v>205</v>
      </c>
      <c r="B116" s="67" t="s">
        <v>205</v>
      </c>
      <c r="C116" s="68" t="s">
        <v>206</v>
      </c>
      <c r="D116" s="66">
        <v>37201</v>
      </c>
      <c r="E116" s="66">
        <v>38608</v>
      </c>
      <c r="F116" s="66">
        <v>41352</v>
      </c>
      <c r="G116" s="66">
        <v>36927</v>
      </c>
      <c r="H116" s="103">
        <f t="shared" si="1"/>
        <v>154088</v>
      </c>
      <c r="L116" s="15"/>
    </row>
    <row r="117" spans="1:12" x14ac:dyDescent="0.2">
      <c r="A117" s="104" t="s">
        <v>207</v>
      </c>
      <c r="B117" s="67" t="s">
        <v>207</v>
      </c>
      <c r="C117" s="68" t="s">
        <v>208</v>
      </c>
      <c r="D117" s="66">
        <v>26278</v>
      </c>
      <c r="E117" s="66">
        <v>27272</v>
      </c>
      <c r="F117" s="66">
        <v>29210</v>
      </c>
      <c r="G117" s="66">
        <v>26084</v>
      </c>
      <c r="H117" s="103">
        <f t="shared" si="1"/>
        <v>108844</v>
      </c>
      <c r="L117" s="15"/>
    </row>
    <row r="118" spans="1:12" x14ac:dyDescent="0.2">
      <c r="A118" s="104" t="s">
        <v>209</v>
      </c>
      <c r="B118" s="67" t="s">
        <v>209</v>
      </c>
      <c r="C118" s="68" t="s">
        <v>210</v>
      </c>
      <c r="D118" s="66">
        <v>71474</v>
      </c>
      <c r="E118" s="66">
        <v>74178</v>
      </c>
      <c r="F118" s="66">
        <v>79450</v>
      </c>
      <c r="G118" s="66">
        <v>70948</v>
      </c>
      <c r="H118" s="103">
        <f t="shared" si="1"/>
        <v>296050</v>
      </c>
      <c r="L118" s="15"/>
    </row>
    <row r="119" spans="1:12" x14ac:dyDescent="0.2">
      <c r="A119" s="104" t="s">
        <v>211</v>
      </c>
      <c r="B119" s="67" t="s">
        <v>211</v>
      </c>
      <c r="C119" s="68" t="s">
        <v>212</v>
      </c>
      <c r="D119" s="66">
        <v>307841</v>
      </c>
      <c r="E119" s="66">
        <v>319487</v>
      </c>
      <c r="F119" s="66">
        <v>342193</v>
      </c>
      <c r="G119" s="66">
        <v>305576</v>
      </c>
      <c r="H119" s="103">
        <f t="shared" si="1"/>
        <v>1275097</v>
      </c>
      <c r="L119" s="15"/>
    </row>
    <row r="120" spans="1:12" x14ac:dyDescent="0.2">
      <c r="A120" s="104" t="s">
        <v>213</v>
      </c>
      <c r="B120" s="67" t="s">
        <v>213</v>
      </c>
      <c r="C120" s="68" t="s">
        <v>214</v>
      </c>
      <c r="D120" s="66">
        <v>157992</v>
      </c>
      <c r="E120" s="66">
        <v>163969</v>
      </c>
      <c r="F120" s="66">
        <v>175622</v>
      </c>
      <c r="G120" s="66">
        <v>156830</v>
      </c>
      <c r="H120" s="103">
        <f t="shared" si="1"/>
        <v>654413</v>
      </c>
      <c r="L120" s="15"/>
    </row>
    <row r="121" spans="1:12" x14ac:dyDescent="0.2">
      <c r="A121" s="104" t="s">
        <v>215</v>
      </c>
      <c r="B121" s="67" t="s">
        <v>215</v>
      </c>
      <c r="C121" s="68" t="s">
        <v>216</v>
      </c>
      <c r="D121" s="66">
        <v>199673</v>
      </c>
      <c r="E121" s="66">
        <v>207227</v>
      </c>
      <c r="F121" s="66">
        <v>221955</v>
      </c>
      <c r="G121" s="66">
        <v>198204</v>
      </c>
      <c r="H121" s="103">
        <f t="shared" si="1"/>
        <v>827059</v>
      </c>
      <c r="L121" s="15"/>
    </row>
    <row r="122" spans="1:12" x14ac:dyDescent="0.2">
      <c r="A122" s="104" t="s">
        <v>217</v>
      </c>
      <c r="B122" s="67" t="s">
        <v>217</v>
      </c>
      <c r="C122" s="68" t="s">
        <v>218</v>
      </c>
      <c r="D122" s="106">
        <v>88268</v>
      </c>
      <c r="E122" s="106">
        <v>91607</v>
      </c>
      <c r="F122" s="66">
        <v>98117</v>
      </c>
      <c r="G122" s="106">
        <v>87618</v>
      </c>
      <c r="H122" s="103">
        <f t="shared" si="1"/>
        <v>365610</v>
      </c>
      <c r="L122" s="15"/>
    </row>
    <row r="123" spans="1:12" ht="13.5" thickBot="1" x14ac:dyDescent="0.25">
      <c r="A123" s="107" t="s">
        <v>219</v>
      </c>
      <c r="B123" s="108" t="s">
        <v>219</v>
      </c>
      <c r="C123" s="109" t="s">
        <v>220</v>
      </c>
      <c r="D123" s="110">
        <v>36236</v>
      </c>
      <c r="E123" s="110">
        <v>37607</v>
      </c>
      <c r="F123" s="66">
        <v>40279</v>
      </c>
      <c r="G123" s="110">
        <v>35969</v>
      </c>
      <c r="H123" s="103">
        <f t="shared" si="1"/>
        <v>150091</v>
      </c>
      <c r="L123" s="15"/>
    </row>
    <row r="124" spans="1:12" ht="15" customHeight="1" thickBot="1" x14ac:dyDescent="0.25">
      <c r="A124" s="111"/>
      <c r="B124" s="112"/>
      <c r="C124" s="112" t="s">
        <v>261</v>
      </c>
      <c r="D124" s="113">
        <f>SUM(D8:D123)</f>
        <v>23780407</v>
      </c>
      <c r="E124" s="113">
        <f>SUM(E8:E123)</f>
        <v>24680044</v>
      </c>
      <c r="F124" s="113">
        <f>SUM(F8:F123)</f>
        <v>26434070</v>
      </c>
      <c r="G124" s="113">
        <f>SUM(G8:G123)</f>
        <v>23605479</v>
      </c>
      <c r="H124" s="114">
        <f>SUM(H8:H123)</f>
        <v>98500000</v>
      </c>
    </row>
    <row r="125" spans="1:12" ht="14.25" thickTop="1" thickBot="1" x14ac:dyDescent="0.25">
      <c r="A125" s="42"/>
      <c r="B125" s="42"/>
      <c r="C125" s="43" t="s">
        <v>291</v>
      </c>
      <c r="D125" s="79"/>
      <c r="E125" s="95"/>
      <c r="F125" s="43"/>
      <c r="G125" s="43"/>
      <c r="H125" s="114">
        <v>1500000</v>
      </c>
    </row>
    <row r="126" spans="1:12" ht="14.25" thickTop="1" thickBot="1" x14ac:dyDescent="0.25">
      <c r="C126" s="116" t="s">
        <v>2</v>
      </c>
      <c r="D126" s="16"/>
      <c r="H126" s="114">
        <f>H124+H125</f>
        <v>100000000</v>
      </c>
    </row>
    <row r="127" spans="1:12" ht="13.5" thickTop="1" x14ac:dyDescent="0.2">
      <c r="D127" s="16"/>
    </row>
    <row r="128" spans="1:12" x14ac:dyDescent="0.2">
      <c r="B128" s="31"/>
      <c r="C128" s="28"/>
      <c r="D128" s="32"/>
      <c r="E128" s="33"/>
      <c r="F128" s="28"/>
      <c r="G128" s="28"/>
      <c r="H128" s="28"/>
      <c r="I128" s="28"/>
    </row>
    <row r="129" spans="2:9" x14ac:dyDescent="0.2">
      <c r="B129" s="31"/>
      <c r="C129" s="28"/>
      <c r="D129" s="32"/>
      <c r="E129" s="33"/>
      <c r="F129" s="28"/>
      <c r="G129" s="28"/>
      <c r="H129" s="28"/>
      <c r="I129" s="28"/>
    </row>
    <row r="130" spans="2:9" x14ac:dyDescent="0.2">
      <c r="D130" s="16"/>
    </row>
    <row r="131" spans="2:9" x14ac:dyDescent="0.2">
      <c r="D131" s="16"/>
    </row>
    <row r="132" spans="2:9" x14ac:dyDescent="0.2">
      <c r="D132" s="16"/>
    </row>
    <row r="133" spans="2:9" x14ac:dyDescent="0.2">
      <c r="D133" s="16"/>
    </row>
    <row r="134" spans="2:9" x14ac:dyDescent="0.2">
      <c r="D134" s="16"/>
    </row>
    <row r="135" spans="2:9" x14ac:dyDescent="0.2">
      <c r="D135" s="16"/>
    </row>
    <row r="136" spans="2:9" x14ac:dyDescent="0.2">
      <c r="D136" s="16"/>
    </row>
    <row r="137" spans="2:9" x14ac:dyDescent="0.2">
      <c r="D137" s="17"/>
    </row>
    <row r="138" spans="2:9" x14ac:dyDescent="0.2">
      <c r="D138" s="17"/>
    </row>
    <row r="139" spans="2:9" x14ac:dyDescent="0.2">
      <c r="D139" s="17"/>
    </row>
    <row r="140" spans="2:9" x14ac:dyDescent="0.2">
      <c r="D140" s="17"/>
    </row>
    <row r="141" spans="2:9" x14ac:dyDescent="0.2">
      <c r="D141" s="17"/>
    </row>
    <row r="142" spans="2:9" x14ac:dyDescent="0.2">
      <c r="D142" s="17"/>
    </row>
    <row r="143" spans="2:9" x14ac:dyDescent="0.2">
      <c r="D143" s="17"/>
    </row>
    <row r="144" spans="2:9" x14ac:dyDescent="0.2">
      <c r="D144" s="17"/>
    </row>
    <row r="145" spans="4:4" x14ac:dyDescent="0.2">
      <c r="D145" s="17"/>
    </row>
    <row r="146" spans="4:4" x14ac:dyDescent="0.2">
      <c r="D146" s="17"/>
    </row>
    <row r="147" spans="4:4" x14ac:dyDescent="0.2">
      <c r="D147" s="17"/>
    </row>
    <row r="148" spans="4:4" x14ac:dyDescent="0.2">
      <c r="D148" s="17"/>
    </row>
    <row r="149" spans="4:4" x14ac:dyDescent="0.2">
      <c r="D149" s="17"/>
    </row>
    <row r="150" spans="4:4" x14ac:dyDescent="0.2">
      <c r="D150" s="17"/>
    </row>
    <row r="151" spans="4:4" x14ac:dyDescent="0.2">
      <c r="D151" s="17"/>
    </row>
    <row r="152" spans="4:4" x14ac:dyDescent="0.2">
      <c r="D152" s="17"/>
    </row>
    <row r="153" spans="4:4" x14ac:dyDescent="0.2">
      <c r="D153" s="17"/>
    </row>
    <row r="154" spans="4:4" x14ac:dyDescent="0.2">
      <c r="D154" s="17"/>
    </row>
    <row r="155" spans="4:4" x14ac:dyDescent="0.2">
      <c r="D155" s="17"/>
    </row>
    <row r="156" spans="4:4" x14ac:dyDescent="0.2">
      <c r="D156" s="17"/>
    </row>
    <row r="157" spans="4:4" x14ac:dyDescent="0.2">
      <c r="D157" s="17"/>
    </row>
    <row r="158" spans="4:4" x14ac:dyDescent="0.2">
      <c r="D158" s="17"/>
    </row>
    <row r="159" spans="4:4" x14ac:dyDescent="0.2">
      <c r="D159" s="17"/>
    </row>
    <row r="160" spans="4:4" x14ac:dyDescent="0.2">
      <c r="D160" s="17"/>
    </row>
    <row r="161" spans="4:4" x14ac:dyDescent="0.2">
      <c r="D161" s="17"/>
    </row>
    <row r="162" spans="4:4" x14ac:dyDescent="0.2">
      <c r="D162" s="17"/>
    </row>
    <row r="163" spans="4:4" x14ac:dyDescent="0.2">
      <c r="D163" s="17"/>
    </row>
    <row r="164" spans="4:4" x14ac:dyDescent="0.2">
      <c r="D164" s="17"/>
    </row>
    <row r="165" spans="4:4" x14ac:dyDescent="0.2">
      <c r="D165" s="17"/>
    </row>
    <row r="166" spans="4:4" x14ac:dyDescent="0.2">
      <c r="D166" s="17"/>
    </row>
    <row r="167" spans="4:4" x14ac:dyDescent="0.2">
      <c r="D167" s="17"/>
    </row>
    <row r="168" spans="4:4" x14ac:dyDescent="0.2">
      <c r="D168" s="17"/>
    </row>
    <row r="169" spans="4:4" x14ac:dyDescent="0.2">
      <c r="D169" s="17"/>
    </row>
    <row r="170" spans="4:4" x14ac:dyDescent="0.2">
      <c r="D170" s="17"/>
    </row>
    <row r="171" spans="4:4" x14ac:dyDescent="0.2">
      <c r="D171" s="17"/>
    </row>
    <row r="172" spans="4:4" x14ac:dyDescent="0.2">
      <c r="D172" s="17"/>
    </row>
    <row r="173" spans="4:4" x14ac:dyDescent="0.2">
      <c r="D173" s="17"/>
    </row>
    <row r="174" spans="4:4" x14ac:dyDescent="0.2">
      <c r="D174" s="17"/>
    </row>
    <row r="175" spans="4:4" x14ac:dyDescent="0.2">
      <c r="D175" s="17"/>
    </row>
    <row r="176" spans="4:4" x14ac:dyDescent="0.2">
      <c r="D176" s="17"/>
    </row>
    <row r="177" spans="4:4" x14ac:dyDescent="0.2">
      <c r="D177" s="17"/>
    </row>
    <row r="178" spans="4:4" x14ac:dyDescent="0.2">
      <c r="D178" s="17"/>
    </row>
    <row r="179" spans="4:4" x14ac:dyDescent="0.2">
      <c r="D179" s="17"/>
    </row>
    <row r="180" spans="4:4" x14ac:dyDescent="0.2">
      <c r="D180" s="17"/>
    </row>
    <row r="181" spans="4:4" x14ac:dyDescent="0.2">
      <c r="D181" s="17"/>
    </row>
    <row r="182" spans="4:4" x14ac:dyDescent="0.2">
      <c r="D182" s="17"/>
    </row>
    <row r="183" spans="4:4" x14ac:dyDescent="0.2">
      <c r="D183" s="17"/>
    </row>
    <row r="184" spans="4:4" x14ac:dyDescent="0.2">
      <c r="D184" s="17"/>
    </row>
    <row r="185" spans="4:4" x14ac:dyDescent="0.2">
      <c r="D185" s="17"/>
    </row>
    <row r="186" spans="4:4" x14ac:dyDescent="0.2">
      <c r="D186" s="17"/>
    </row>
    <row r="187" spans="4:4" x14ac:dyDescent="0.2">
      <c r="D187" s="17"/>
    </row>
    <row r="188" spans="4:4" x14ac:dyDescent="0.2">
      <c r="D188" s="17"/>
    </row>
    <row r="189" spans="4:4" x14ac:dyDescent="0.2">
      <c r="D189" s="17"/>
    </row>
    <row r="190" spans="4:4" x14ac:dyDescent="0.2">
      <c r="D190" s="17"/>
    </row>
    <row r="191" spans="4:4" x14ac:dyDescent="0.2">
      <c r="D191" s="17"/>
    </row>
    <row r="192" spans="4:4" x14ac:dyDescent="0.2">
      <c r="D192" s="17"/>
    </row>
    <row r="193" spans="4:4" x14ac:dyDescent="0.2">
      <c r="D193" s="17"/>
    </row>
    <row r="194" spans="4:4" x14ac:dyDescent="0.2">
      <c r="D194" s="17"/>
    </row>
    <row r="195" spans="4:4" x14ac:dyDescent="0.2">
      <c r="D195" s="17"/>
    </row>
    <row r="196" spans="4:4" x14ac:dyDescent="0.2">
      <c r="D196" s="17"/>
    </row>
    <row r="197" spans="4:4" x14ac:dyDescent="0.2">
      <c r="D197" s="17"/>
    </row>
    <row r="198" spans="4:4" x14ac:dyDescent="0.2">
      <c r="D198" s="17"/>
    </row>
    <row r="199" spans="4:4" x14ac:dyDescent="0.2">
      <c r="D199" s="17"/>
    </row>
    <row r="200" spans="4:4" x14ac:dyDescent="0.2">
      <c r="D200" s="17"/>
    </row>
    <row r="201" spans="4:4" x14ac:dyDescent="0.2">
      <c r="D201" s="17"/>
    </row>
    <row r="202" spans="4:4" x14ac:dyDescent="0.2">
      <c r="D202" s="17"/>
    </row>
    <row r="203" spans="4:4" x14ac:dyDescent="0.2">
      <c r="D203" s="17"/>
    </row>
    <row r="204" spans="4:4" x14ac:dyDescent="0.2">
      <c r="D204" s="17"/>
    </row>
    <row r="205" spans="4:4" x14ac:dyDescent="0.2">
      <c r="D205" s="17"/>
    </row>
    <row r="206" spans="4:4" x14ac:dyDescent="0.2">
      <c r="D206" s="17"/>
    </row>
    <row r="207" spans="4:4" x14ac:dyDescent="0.2">
      <c r="D207" s="17"/>
    </row>
    <row r="208" spans="4:4" x14ac:dyDescent="0.2">
      <c r="D208" s="17"/>
    </row>
    <row r="209" spans="4:4" x14ac:dyDescent="0.2">
      <c r="D209" s="17"/>
    </row>
    <row r="210" spans="4:4" x14ac:dyDescent="0.2">
      <c r="D210" s="17"/>
    </row>
    <row r="211" spans="4:4" x14ac:dyDescent="0.2">
      <c r="D211" s="17"/>
    </row>
    <row r="212" spans="4:4" x14ac:dyDescent="0.2">
      <c r="D212" s="17"/>
    </row>
    <row r="213" spans="4:4" x14ac:dyDescent="0.2">
      <c r="D213" s="17"/>
    </row>
    <row r="214" spans="4:4" x14ac:dyDescent="0.2">
      <c r="D214" s="17"/>
    </row>
    <row r="215" spans="4:4" x14ac:dyDescent="0.2">
      <c r="D215" s="17"/>
    </row>
    <row r="216" spans="4:4" x14ac:dyDescent="0.2">
      <c r="D216" s="17"/>
    </row>
    <row r="217" spans="4:4" x14ac:dyDescent="0.2">
      <c r="D217" s="17"/>
    </row>
    <row r="218" spans="4:4" x14ac:dyDescent="0.2">
      <c r="D218" s="17"/>
    </row>
    <row r="219" spans="4:4" x14ac:dyDescent="0.2">
      <c r="D219" s="17"/>
    </row>
    <row r="220" spans="4:4" x14ac:dyDescent="0.2">
      <c r="D220" s="17"/>
    </row>
    <row r="221" spans="4:4" x14ac:dyDescent="0.2">
      <c r="D221" s="17"/>
    </row>
    <row r="222" spans="4:4" x14ac:dyDescent="0.2">
      <c r="D222" s="17"/>
    </row>
    <row r="223" spans="4:4" x14ac:dyDescent="0.2">
      <c r="D223" s="17"/>
    </row>
    <row r="224" spans="4:4" x14ac:dyDescent="0.2">
      <c r="D224" s="17"/>
    </row>
    <row r="225" spans="4:4" x14ac:dyDescent="0.2">
      <c r="D225" s="17"/>
    </row>
    <row r="226" spans="4:4" x14ac:dyDescent="0.2">
      <c r="D226" s="17"/>
    </row>
    <row r="227" spans="4:4" x14ac:dyDescent="0.2">
      <c r="D227" s="17"/>
    </row>
    <row r="228" spans="4:4" x14ac:dyDescent="0.2">
      <c r="D228" s="17"/>
    </row>
  </sheetData>
  <mergeCells count="1">
    <mergeCell ref="A5:H5"/>
  </mergeCells>
  <phoneticPr fontId="5" type="noConversion"/>
  <printOptions horizontalCentered="1"/>
  <pageMargins left="0.25" right="0.25" top="0.5" bottom="0.6" header="0.5" footer="0.16"/>
  <pageSetup fitToHeight="4" orientation="portrait" r:id="rId1"/>
  <headerFooter alignWithMargins="0">
    <oddFooter>&amp;L&amp;"Calibri,Italic"&amp;8&amp;Z
&amp;F
&amp;A&amp;C &amp;R&amp;"Calibri,Italic"&amp;8 6/23/2017
Page &amp;P of &amp;N</oddFooter>
  </headerFooter>
  <drawing r:id="rId2"/>
  <legacyDrawing r:id="rId3"/>
  <oleObjects>
    <mc:AlternateContent xmlns:mc="http://schemas.openxmlformats.org/markup-compatibility/2006">
      <mc:Choice Requires="x14">
        <oleObject progId="Paint.Picture" shapeId="8193" r:id="rId4">
          <objectPr defaultSize="0" autoLine="0" autoPict="0" r:id="rId5">
            <anchor>
              <from>
                <xdr:col>0</xdr:col>
                <xdr:colOff>76200</xdr:colOff>
                <xdr:row>0</xdr:row>
                <xdr:rowOff>19050</xdr:rowOff>
              </from>
              <to>
                <xdr:col>1</xdr:col>
                <xdr:colOff>371475</xdr:colOff>
                <xdr:row>3</xdr:row>
                <xdr:rowOff>85725</xdr:rowOff>
              </to>
            </anchor>
          </objectPr>
        </oleObject>
      </mc:Choice>
      <mc:Fallback>
        <oleObject progId="Paint.Picture" shapeId="819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Q149"/>
  <sheetViews>
    <sheetView zoomScaleNormal="100" workbookViewId="0">
      <pane xSplit="3" ySplit="7" topLeftCell="D90" activePane="bottomRight" state="frozen"/>
      <selection activeCell="C16" sqref="C16"/>
      <selection pane="topRight" activeCell="C16" sqref="C16"/>
      <selection pane="bottomLeft" activeCell="C16" sqref="C16"/>
      <selection pane="bottomRight" activeCell="K90" sqref="K90"/>
    </sheetView>
  </sheetViews>
  <sheetFormatPr defaultRowHeight="12.75" x14ac:dyDescent="0.2"/>
  <cols>
    <col min="1" max="1" width="6.5703125" style="9" customWidth="1"/>
    <col min="2" max="2" width="5.7109375" style="9" customWidth="1"/>
    <col min="3" max="3" width="18.5703125" customWidth="1"/>
    <col min="4" max="4" width="12.5703125" style="15" customWidth="1"/>
    <col min="5" max="5" width="1.42578125" style="17" customWidth="1"/>
    <col min="6" max="6" width="15.42578125" customWidth="1"/>
    <col min="7" max="7" width="2.140625" customWidth="1"/>
    <col min="8" max="9" width="9.140625" style="17"/>
    <col min="10" max="10" width="10.28515625" style="17" bestFit="1" customWidth="1"/>
    <col min="11" max="11" width="9.140625" style="17"/>
    <col min="12" max="12" width="10.28515625" style="17" bestFit="1" customWidth="1"/>
    <col min="13" max="13" width="15.28515625" style="17" bestFit="1" customWidth="1"/>
    <col min="14" max="17" width="9.140625" style="17"/>
  </cols>
  <sheetData>
    <row r="1" spans="1:17" ht="10.5" customHeight="1" x14ac:dyDescent="0.2">
      <c r="A1" s="42"/>
      <c r="B1" s="42"/>
      <c r="C1" s="43"/>
      <c r="D1" s="44"/>
      <c r="E1" s="45"/>
      <c r="F1" s="43"/>
    </row>
    <row r="2" spans="1:17" ht="17.25" customHeight="1" x14ac:dyDescent="0.3">
      <c r="A2" s="123" t="s">
        <v>276</v>
      </c>
      <c r="B2" s="123"/>
      <c r="C2" s="123"/>
      <c r="D2" s="123"/>
      <c r="E2" s="123"/>
      <c r="F2" s="123"/>
    </row>
    <row r="3" spans="1:17" ht="17.25" customHeight="1" x14ac:dyDescent="0.25">
      <c r="A3" s="124" t="s">
        <v>288</v>
      </c>
      <c r="B3" s="124"/>
      <c r="C3" s="124"/>
      <c r="D3" s="124"/>
      <c r="E3" s="124"/>
      <c r="F3" s="124"/>
    </row>
    <row r="4" spans="1:17" ht="13.5" thickBot="1" x14ac:dyDescent="0.25">
      <c r="A4" s="42"/>
      <c r="B4" s="42"/>
      <c r="C4" s="43"/>
      <c r="D4" s="44"/>
      <c r="E4" s="45"/>
      <c r="F4" s="43"/>
    </row>
    <row r="5" spans="1:17" ht="30" x14ac:dyDescent="0.25">
      <c r="A5" s="46"/>
      <c r="B5" s="47"/>
      <c r="C5" s="48"/>
      <c r="D5" s="91" t="s">
        <v>256</v>
      </c>
      <c r="E5" s="45"/>
      <c r="F5" s="49" t="s">
        <v>277</v>
      </c>
    </row>
    <row r="6" spans="1:17" ht="15.75" thickBot="1" x14ac:dyDescent="0.25">
      <c r="A6" s="50"/>
      <c r="B6" s="51"/>
      <c r="C6" s="52"/>
      <c r="D6" s="53"/>
      <c r="E6" s="45"/>
      <c r="F6" s="54"/>
    </row>
    <row r="7" spans="1:17" s="14" customFormat="1" ht="49.5" customHeight="1" thickBot="1" x14ac:dyDescent="0.25">
      <c r="A7" s="55" t="s">
        <v>255</v>
      </c>
      <c r="B7" s="56" t="s">
        <v>23</v>
      </c>
      <c r="C7" s="57" t="s">
        <v>221</v>
      </c>
      <c r="D7" s="58" t="s">
        <v>289</v>
      </c>
      <c r="E7" s="59"/>
      <c r="F7" s="60" t="s">
        <v>281</v>
      </c>
      <c r="H7" s="35"/>
      <c r="I7" s="35"/>
      <c r="J7" s="35"/>
      <c r="K7" s="21"/>
      <c r="L7" s="21"/>
      <c r="M7" s="35"/>
      <c r="N7" s="21"/>
      <c r="O7" s="21"/>
      <c r="P7" s="21"/>
      <c r="Q7" s="21"/>
    </row>
    <row r="8" spans="1:17" x14ac:dyDescent="0.2">
      <c r="A8" s="62" t="s">
        <v>24</v>
      </c>
      <c r="B8" s="62" t="s">
        <v>24</v>
      </c>
      <c r="C8" s="63" t="s">
        <v>25</v>
      </c>
      <c r="D8" s="64">
        <v>22764</v>
      </c>
      <c r="E8" s="65"/>
      <c r="F8" s="66">
        <f t="shared" ref="F8:F39" si="0">ROUND(D8*F$137,0)</f>
        <v>372235</v>
      </c>
      <c r="G8" s="15"/>
      <c r="H8" s="16"/>
      <c r="I8" s="16"/>
      <c r="J8" s="16"/>
      <c r="K8" s="36"/>
      <c r="L8" s="36"/>
      <c r="M8" s="36"/>
    </row>
    <row r="9" spans="1:17" x14ac:dyDescent="0.2">
      <c r="A9" s="67" t="s">
        <v>26</v>
      </c>
      <c r="B9" s="67" t="s">
        <v>26</v>
      </c>
      <c r="C9" s="68" t="s">
        <v>27</v>
      </c>
      <c r="D9" s="64">
        <v>4992</v>
      </c>
      <c r="E9" s="65"/>
      <c r="F9" s="66">
        <f t="shared" si="0"/>
        <v>81629</v>
      </c>
      <c r="G9" s="15"/>
      <c r="H9" s="16"/>
      <c r="I9" s="16"/>
      <c r="J9" s="16"/>
      <c r="K9" s="36"/>
      <c r="L9" s="36"/>
      <c r="M9" s="36"/>
    </row>
    <row r="10" spans="1:17" x14ac:dyDescent="0.2">
      <c r="A10" s="67" t="s">
        <v>28</v>
      </c>
      <c r="B10" s="67" t="s">
        <v>28</v>
      </c>
      <c r="C10" s="68" t="s">
        <v>29</v>
      </c>
      <c r="D10" s="64">
        <v>1410</v>
      </c>
      <c r="E10" s="65"/>
      <c r="F10" s="66">
        <f t="shared" si="0"/>
        <v>23056</v>
      </c>
      <c r="G10" s="15"/>
      <c r="H10" s="16"/>
      <c r="I10" s="16"/>
      <c r="J10" s="16"/>
      <c r="K10" s="36"/>
      <c r="L10" s="36"/>
      <c r="M10" s="36"/>
    </row>
    <row r="11" spans="1:17" x14ac:dyDescent="0.2">
      <c r="A11" s="67" t="s">
        <v>30</v>
      </c>
      <c r="B11" s="67" t="s">
        <v>30</v>
      </c>
      <c r="C11" s="68" t="s">
        <v>31</v>
      </c>
      <c r="D11" s="64">
        <v>3445</v>
      </c>
      <c r="E11" s="65"/>
      <c r="F11" s="66">
        <f t="shared" si="0"/>
        <v>56332</v>
      </c>
      <c r="G11" s="15"/>
      <c r="H11" s="16"/>
      <c r="I11" s="16"/>
      <c r="J11" s="16"/>
      <c r="K11" s="36"/>
      <c r="L11" s="36"/>
      <c r="M11" s="36"/>
    </row>
    <row r="12" spans="1:17" x14ac:dyDescent="0.2">
      <c r="A12" s="67" t="s">
        <v>32</v>
      </c>
      <c r="B12" s="67" t="s">
        <v>32</v>
      </c>
      <c r="C12" s="68" t="s">
        <v>33</v>
      </c>
      <c r="D12" s="64">
        <v>3110</v>
      </c>
      <c r="E12" s="65"/>
      <c r="F12" s="66">
        <f t="shared" si="0"/>
        <v>50854</v>
      </c>
      <c r="G12" s="15"/>
      <c r="H12" s="16"/>
      <c r="I12" s="16"/>
      <c r="J12" s="16"/>
      <c r="K12" s="36"/>
      <c r="L12" s="36"/>
      <c r="M12" s="36"/>
    </row>
    <row r="13" spans="1:17" x14ac:dyDescent="0.2">
      <c r="A13" s="67" t="s">
        <v>34</v>
      </c>
      <c r="B13" s="67" t="s">
        <v>34</v>
      </c>
      <c r="C13" s="68" t="s">
        <v>35</v>
      </c>
      <c r="D13" s="64">
        <v>2099</v>
      </c>
      <c r="E13" s="65"/>
      <c r="F13" s="66">
        <f t="shared" si="0"/>
        <v>34323</v>
      </c>
      <c r="G13" s="15"/>
      <c r="H13" s="16"/>
      <c r="I13" s="16"/>
      <c r="J13" s="16"/>
      <c r="K13" s="36"/>
      <c r="L13" s="36"/>
      <c r="M13" s="36"/>
    </row>
    <row r="14" spans="1:17" x14ac:dyDescent="0.2">
      <c r="A14" s="67" t="s">
        <v>36</v>
      </c>
      <c r="B14" s="67" t="s">
        <v>36</v>
      </c>
      <c r="C14" s="68" t="s">
        <v>37</v>
      </c>
      <c r="D14" s="64">
        <v>6940</v>
      </c>
      <c r="E14" s="65"/>
      <c r="F14" s="66">
        <f t="shared" si="0"/>
        <v>113482</v>
      </c>
      <c r="G14" s="15"/>
      <c r="H14" s="16"/>
      <c r="I14" s="16"/>
      <c r="J14" s="16"/>
      <c r="K14" s="36"/>
      <c r="L14" s="36"/>
      <c r="M14" s="36"/>
    </row>
    <row r="15" spans="1:17" x14ac:dyDescent="0.2">
      <c r="A15" s="67" t="s">
        <v>38</v>
      </c>
      <c r="B15" s="67" t="s">
        <v>38</v>
      </c>
      <c r="C15" s="68" t="s">
        <v>39</v>
      </c>
      <c r="D15" s="64">
        <v>2316</v>
      </c>
      <c r="E15" s="65"/>
      <c r="F15" s="66">
        <f t="shared" si="0"/>
        <v>37871</v>
      </c>
      <c r="G15" s="15"/>
      <c r="H15" s="16"/>
      <c r="I15" s="16"/>
      <c r="J15" s="16"/>
      <c r="K15" s="36"/>
      <c r="L15" s="36"/>
      <c r="M15" s="36"/>
    </row>
    <row r="16" spans="1:17" x14ac:dyDescent="0.2">
      <c r="A16" s="67" t="s">
        <v>40</v>
      </c>
      <c r="B16" s="67" t="s">
        <v>40</v>
      </c>
      <c r="C16" s="68" t="s">
        <v>41</v>
      </c>
      <c r="D16" s="64">
        <v>4661</v>
      </c>
      <c r="E16" s="65"/>
      <c r="F16" s="66">
        <f t="shared" si="0"/>
        <v>76216</v>
      </c>
      <c r="G16" s="15"/>
      <c r="H16" s="16"/>
      <c r="I16" s="16"/>
      <c r="J16" s="16"/>
      <c r="K16" s="36"/>
      <c r="L16" s="36"/>
      <c r="M16" s="36"/>
    </row>
    <row r="17" spans="1:13" x14ac:dyDescent="0.2">
      <c r="A17" s="67" t="s">
        <v>42</v>
      </c>
      <c r="B17" s="67" t="s">
        <v>42</v>
      </c>
      <c r="C17" s="68" t="s">
        <v>43</v>
      </c>
      <c r="D17" s="64">
        <v>12618</v>
      </c>
      <c r="E17" s="65"/>
      <c r="F17" s="66">
        <f t="shared" si="0"/>
        <v>206328</v>
      </c>
      <c r="G17" s="15"/>
      <c r="H17" s="16"/>
      <c r="I17" s="16"/>
      <c r="J17" s="16"/>
      <c r="K17" s="36"/>
      <c r="L17" s="36"/>
      <c r="M17" s="36"/>
    </row>
    <row r="18" spans="1:13" x14ac:dyDescent="0.2">
      <c r="A18" s="67" t="s">
        <v>44</v>
      </c>
      <c r="B18" s="67" t="s">
        <v>44</v>
      </c>
      <c r="C18" s="68" t="s">
        <v>45</v>
      </c>
      <c r="D18" s="64">
        <v>24687</v>
      </c>
      <c r="E18" s="65"/>
      <c r="F18" s="66">
        <f t="shared" si="0"/>
        <v>403679</v>
      </c>
      <c r="G18" s="15"/>
      <c r="H18" s="16"/>
      <c r="I18" s="16"/>
      <c r="J18" s="16"/>
      <c r="K18" s="36"/>
      <c r="L18" s="36"/>
      <c r="M18" s="36"/>
    </row>
    <row r="19" spans="1:13" x14ac:dyDescent="0.2">
      <c r="A19" s="67" t="s">
        <v>44</v>
      </c>
      <c r="B19" s="67" t="s">
        <v>222</v>
      </c>
      <c r="C19" s="68" t="s">
        <v>223</v>
      </c>
      <c r="D19" s="64">
        <v>4501</v>
      </c>
      <c r="E19" s="65"/>
      <c r="F19" s="66">
        <f t="shared" si="0"/>
        <v>73600</v>
      </c>
      <c r="G19" s="15"/>
      <c r="H19" s="16"/>
      <c r="I19" s="16"/>
      <c r="J19" s="16"/>
      <c r="K19" s="36"/>
      <c r="L19" s="36"/>
      <c r="M19" s="36"/>
    </row>
    <row r="20" spans="1:13" x14ac:dyDescent="0.2">
      <c r="A20" s="67" t="s">
        <v>46</v>
      </c>
      <c r="B20" s="67" t="s">
        <v>46</v>
      </c>
      <c r="C20" s="68" t="s">
        <v>47</v>
      </c>
      <c r="D20" s="64">
        <v>12448</v>
      </c>
      <c r="E20" s="65"/>
      <c r="F20" s="66">
        <f t="shared" si="0"/>
        <v>203548</v>
      </c>
      <c r="G20" s="15"/>
      <c r="H20" s="16"/>
      <c r="I20" s="16"/>
      <c r="J20" s="16"/>
      <c r="K20" s="36"/>
      <c r="L20" s="36"/>
      <c r="M20" s="36"/>
    </row>
    <row r="21" spans="1:13" x14ac:dyDescent="0.2">
      <c r="A21" s="67" t="s">
        <v>48</v>
      </c>
      <c r="B21" s="67" t="s">
        <v>48</v>
      </c>
      <c r="C21" s="68" t="s">
        <v>49</v>
      </c>
      <c r="D21" s="64">
        <v>31941</v>
      </c>
      <c r="E21" s="65"/>
      <c r="F21" s="66">
        <f t="shared" si="0"/>
        <v>522296</v>
      </c>
      <c r="G21" s="15"/>
      <c r="H21" s="16"/>
      <c r="I21" s="16"/>
      <c r="J21" s="16"/>
      <c r="K21" s="36"/>
      <c r="L21" s="36"/>
      <c r="M21" s="36"/>
    </row>
    <row r="22" spans="1:13" x14ac:dyDescent="0.2">
      <c r="A22" s="69" t="s">
        <v>48</v>
      </c>
      <c r="B22" s="69" t="s">
        <v>224</v>
      </c>
      <c r="C22" s="70" t="s">
        <v>225</v>
      </c>
      <c r="D22" s="64">
        <v>4068</v>
      </c>
      <c r="E22" s="65"/>
      <c r="F22" s="66">
        <f t="shared" si="0"/>
        <v>66520</v>
      </c>
      <c r="G22" s="15"/>
      <c r="H22" s="16"/>
      <c r="I22" s="16"/>
      <c r="J22" s="16"/>
      <c r="K22" s="36"/>
      <c r="L22" s="36"/>
      <c r="M22" s="36"/>
    </row>
    <row r="23" spans="1:13" x14ac:dyDescent="0.2">
      <c r="A23" s="71" t="s">
        <v>180</v>
      </c>
      <c r="B23" s="69">
        <v>132</v>
      </c>
      <c r="C23" s="70" t="s">
        <v>225</v>
      </c>
      <c r="D23" s="64">
        <v>1287</v>
      </c>
      <c r="E23" s="65"/>
      <c r="F23" s="66">
        <f t="shared" si="0"/>
        <v>21045</v>
      </c>
      <c r="G23" s="15"/>
      <c r="J23" s="16"/>
      <c r="K23" s="36"/>
      <c r="L23" s="36"/>
      <c r="M23" s="36"/>
    </row>
    <row r="24" spans="1:13" x14ac:dyDescent="0.2">
      <c r="A24" s="67" t="s">
        <v>50</v>
      </c>
      <c r="B24" s="67" t="s">
        <v>50</v>
      </c>
      <c r="C24" s="68" t="s">
        <v>51</v>
      </c>
      <c r="D24" s="64">
        <v>12088</v>
      </c>
      <c r="E24" s="65"/>
      <c r="F24" s="66">
        <f t="shared" si="0"/>
        <v>197662</v>
      </c>
      <c r="G24" s="15"/>
      <c r="H24" s="16"/>
      <c r="J24" s="16"/>
      <c r="K24" s="36"/>
      <c r="L24" s="36"/>
      <c r="M24" s="36"/>
    </row>
    <row r="25" spans="1:13" x14ac:dyDescent="0.2">
      <c r="A25" s="67" t="s">
        <v>52</v>
      </c>
      <c r="B25" s="67" t="s">
        <v>52</v>
      </c>
      <c r="C25" s="68" t="s">
        <v>53</v>
      </c>
      <c r="D25" s="64">
        <v>1826</v>
      </c>
      <c r="E25" s="65"/>
      <c r="F25" s="66">
        <f t="shared" si="0"/>
        <v>29859</v>
      </c>
      <c r="G25" s="15"/>
      <c r="H25" s="16"/>
      <c r="J25" s="16"/>
      <c r="K25" s="36"/>
      <c r="L25" s="36"/>
      <c r="M25" s="36"/>
    </row>
    <row r="26" spans="1:13" x14ac:dyDescent="0.2">
      <c r="A26" s="67" t="s">
        <v>54</v>
      </c>
      <c r="B26" s="67" t="s">
        <v>54</v>
      </c>
      <c r="C26" s="68" t="s">
        <v>55</v>
      </c>
      <c r="D26" s="64">
        <v>8391</v>
      </c>
      <c r="E26" s="65"/>
      <c r="F26" s="66">
        <f t="shared" si="0"/>
        <v>137209</v>
      </c>
      <c r="G26" s="15"/>
      <c r="H26" s="16"/>
      <c r="J26" s="16"/>
      <c r="K26" s="36"/>
      <c r="L26" s="36"/>
      <c r="M26" s="36"/>
    </row>
    <row r="27" spans="1:13" x14ac:dyDescent="0.2">
      <c r="A27" s="67" t="s">
        <v>56</v>
      </c>
      <c r="B27" s="67" t="s">
        <v>56</v>
      </c>
      <c r="C27" s="68" t="s">
        <v>57</v>
      </c>
      <c r="D27" s="64">
        <v>2718</v>
      </c>
      <c r="E27" s="65"/>
      <c r="F27" s="66">
        <f t="shared" si="0"/>
        <v>44444</v>
      </c>
      <c r="G27" s="15"/>
      <c r="H27" s="16"/>
      <c r="J27" s="16"/>
      <c r="K27" s="36"/>
      <c r="L27" s="36"/>
      <c r="M27" s="36"/>
    </row>
    <row r="28" spans="1:13" x14ac:dyDescent="0.2">
      <c r="A28" s="67" t="s">
        <v>58</v>
      </c>
      <c r="B28" s="67" t="s">
        <v>58</v>
      </c>
      <c r="C28" s="68" t="s">
        <v>59</v>
      </c>
      <c r="D28" s="64">
        <v>16465</v>
      </c>
      <c r="E28" s="65"/>
      <c r="F28" s="66">
        <f t="shared" si="0"/>
        <v>269234</v>
      </c>
      <c r="G28" s="15"/>
      <c r="H28" s="16"/>
      <c r="J28" s="16"/>
      <c r="K28" s="36"/>
      <c r="L28" s="36"/>
      <c r="M28" s="36"/>
    </row>
    <row r="29" spans="1:13" x14ac:dyDescent="0.2">
      <c r="A29" s="67" t="s">
        <v>58</v>
      </c>
      <c r="B29" s="67" t="s">
        <v>226</v>
      </c>
      <c r="C29" s="68" t="s">
        <v>227</v>
      </c>
      <c r="D29" s="64">
        <v>4305</v>
      </c>
      <c r="E29" s="65"/>
      <c r="F29" s="66">
        <f t="shared" si="0"/>
        <v>70395</v>
      </c>
      <c r="G29" s="15"/>
      <c r="H29" s="16"/>
      <c r="J29" s="16"/>
      <c r="K29" s="36"/>
      <c r="L29" s="36"/>
      <c r="M29" s="36"/>
    </row>
    <row r="30" spans="1:13" x14ac:dyDescent="0.2">
      <c r="A30" s="67" t="s">
        <v>58</v>
      </c>
      <c r="B30" s="67" t="s">
        <v>228</v>
      </c>
      <c r="C30" s="68" t="s">
        <v>229</v>
      </c>
      <c r="D30" s="64">
        <v>3120</v>
      </c>
      <c r="E30" s="65"/>
      <c r="F30" s="66">
        <f t="shared" si="0"/>
        <v>51018</v>
      </c>
      <c r="G30" s="15"/>
      <c r="H30" s="16"/>
      <c r="J30" s="16"/>
      <c r="K30" s="36"/>
      <c r="L30" s="36"/>
      <c r="M30" s="36"/>
    </row>
    <row r="31" spans="1:13" x14ac:dyDescent="0.2">
      <c r="A31" s="67" t="s">
        <v>60</v>
      </c>
      <c r="B31" s="67" t="s">
        <v>60</v>
      </c>
      <c r="C31" s="68" t="s">
        <v>61</v>
      </c>
      <c r="D31" s="64">
        <v>8608</v>
      </c>
      <c r="E31" s="65"/>
      <c r="F31" s="66">
        <f t="shared" si="0"/>
        <v>140757</v>
      </c>
      <c r="G31" s="15"/>
      <c r="H31" s="16"/>
      <c r="J31" s="16"/>
      <c r="K31" s="36"/>
      <c r="L31" s="36"/>
      <c r="M31" s="36"/>
    </row>
    <row r="32" spans="1:13" x14ac:dyDescent="0.2">
      <c r="A32" s="67" t="s">
        <v>62</v>
      </c>
      <c r="B32" s="67" t="s">
        <v>62</v>
      </c>
      <c r="C32" s="68" t="s">
        <v>63</v>
      </c>
      <c r="D32" s="64">
        <v>3397</v>
      </c>
      <c r="E32" s="65"/>
      <c r="F32" s="66">
        <f t="shared" si="0"/>
        <v>55547</v>
      </c>
      <c r="G32" s="15"/>
      <c r="H32" s="16"/>
      <c r="J32" s="16"/>
      <c r="K32" s="36"/>
      <c r="L32" s="36"/>
      <c r="M32" s="36"/>
    </row>
    <row r="33" spans="1:13" x14ac:dyDescent="0.2">
      <c r="A33" s="67" t="s">
        <v>64</v>
      </c>
      <c r="B33" s="67" t="s">
        <v>64</v>
      </c>
      <c r="C33" s="68" t="s">
        <v>65</v>
      </c>
      <c r="D33" s="64">
        <v>2082</v>
      </c>
      <c r="E33" s="65"/>
      <c r="F33" s="66">
        <f t="shared" si="0"/>
        <v>34045</v>
      </c>
      <c r="G33" s="15"/>
      <c r="H33" s="16"/>
      <c r="J33" s="16"/>
      <c r="K33" s="36"/>
      <c r="L33" s="36"/>
      <c r="M33" s="36"/>
    </row>
    <row r="34" spans="1:13" x14ac:dyDescent="0.2">
      <c r="A34" s="67" t="s">
        <v>66</v>
      </c>
      <c r="B34" s="67" t="s">
        <v>66</v>
      </c>
      <c r="C34" s="68" t="s">
        <v>67</v>
      </c>
      <c r="D34" s="64">
        <v>1337</v>
      </c>
      <c r="E34" s="65"/>
      <c r="F34" s="66">
        <f t="shared" si="0"/>
        <v>21862</v>
      </c>
      <c r="G34" s="15"/>
      <c r="H34" s="16"/>
      <c r="J34" s="16"/>
      <c r="K34" s="36"/>
      <c r="L34" s="36"/>
      <c r="M34" s="36"/>
    </row>
    <row r="35" spans="1:13" x14ac:dyDescent="0.2">
      <c r="A35" s="67" t="s">
        <v>68</v>
      </c>
      <c r="B35" s="67" t="s">
        <v>68</v>
      </c>
      <c r="C35" s="68" t="s">
        <v>69</v>
      </c>
      <c r="D35" s="64">
        <v>15033</v>
      </c>
      <c r="E35" s="65"/>
      <c r="F35" s="66">
        <f t="shared" si="0"/>
        <v>245818</v>
      </c>
      <c r="G35" s="15"/>
      <c r="H35" s="16"/>
      <c r="J35" s="16"/>
      <c r="K35" s="36"/>
      <c r="L35" s="36"/>
      <c r="M35" s="36"/>
    </row>
    <row r="36" spans="1:13" x14ac:dyDescent="0.2">
      <c r="A36" s="67" t="s">
        <v>70</v>
      </c>
      <c r="B36" s="67" t="s">
        <v>70</v>
      </c>
      <c r="C36" s="68" t="s">
        <v>71</v>
      </c>
      <c r="D36" s="64">
        <v>5971</v>
      </c>
      <c r="E36" s="65"/>
      <c r="F36" s="66">
        <f t="shared" si="0"/>
        <v>97637</v>
      </c>
      <c r="G36" s="15"/>
      <c r="H36" s="16"/>
      <c r="J36" s="16"/>
      <c r="K36" s="36"/>
      <c r="L36" s="36"/>
      <c r="M36" s="36"/>
    </row>
    <row r="37" spans="1:13" x14ac:dyDescent="0.2">
      <c r="A37" s="67" t="s">
        <v>70</v>
      </c>
      <c r="B37" s="67" t="s">
        <v>230</v>
      </c>
      <c r="C37" s="68" t="s">
        <v>231</v>
      </c>
      <c r="D37" s="64">
        <v>2245</v>
      </c>
      <c r="E37" s="65"/>
      <c r="F37" s="66">
        <f t="shared" si="0"/>
        <v>36710</v>
      </c>
      <c r="G37" s="15"/>
      <c r="H37" s="16"/>
      <c r="J37" s="16"/>
      <c r="K37" s="36"/>
      <c r="L37" s="36"/>
      <c r="M37" s="36"/>
    </row>
    <row r="38" spans="1:13" x14ac:dyDescent="0.2">
      <c r="A38" s="67" t="s">
        <v>72</v>
      </c>
      <c r="B38" s="67" t="s">
        <v>72</v>
      </c>
      <c r="C38" s="68" t="s">
        <v>73</v>
      </c>
      <c r="D38" s="64">
        <v>14152</v>
      </c>
      <c r="E38" s="65"/>
      <c r="F38" s="66">
        <f t="shared" si="0"/>
        <v>231412</v>
      </c>
      <c r="G38" s="15"/>
      <c r="H38" s="16"/>
      <c r="J38" s="16"/>
      <c r="K38" s="36"/>
      <c r="L38" s="36"/>
      <c r="M38" s="36"/>
    </row>
    <row r="39" spans="1:13" x14ac:dyDescent="0.2">
      <c r="A39" s="67" t="s">
        <v>74</v>
      </c>
      <c r="B39" s="67" t="s">
        <v>74</v>
      </c>
      <c r="C39" s="68" t="s">
        <v>75</v>
      </c>
      <c r="D39" s="64">
        <v>50459</v>
      </c>
      <c r="E39" s="65"/>
      <c r="F39" s="66">
        <f t="shared" si="0"/>
        <v>825100</v>
      </c>
      <c r="G39" s="15"/>
      <c r="H39" s="16"/>
      <c r="J39" s="16"/>
      <c r="K39" s="36"/>
      <c r="L39" s="36"/>
      <c r="M39" s="36"/>
    </row>
    <row r="40" spans="1:13" x14ac:dyDescent="0.2">
      <c r="A40" s="67" t="s">
        <v>76</v>
      </c>
      <c r="B40" s="67" t="s">
        <v>76</v>
      </c>
      <c r="C40" s="68" t="s">
        <v>77</v>
      </c>
      <c r="D40" s="64">
        <v>4034</v>
      </c>
      <c r="E40" s="65"/>
      <c r="F40" s="66">
        <f t="shared" ref="F40:F71" si="1">ROUND(D40*F$137,0)</f>
        <v>65964</v>
      </c>
      <c r="G40" s="15"/>
      <c r="H40" s="16"/>
      <c r="J40" s="16"/>
      <c r="K40" s="36"/>
      <c r="L40" s="36"/>
      <c r="M40" s="36"/>
    </row>
    <row r="41" spans="1:13" x14ac:dyDescent="0.2">
      <c r="A41" s="67" t="s">
        <v>78</v>
      </c>
      <c r="B41" s="67" t="s">
        <v>78</v>
      </c>
      <c r="C41" s="68" t="s">
        <v>79</v>
      </c>
      <c r="D41" s="64">
        <v>5010</v>
      </c>
      <c r="E41" s="65"/>
      <c r="F41" s="66">
        <f t="shared" si="1"/>
        <v>81923</v>
      </c>
      <c r="G41" s="15"/>
      <c r="H41" s="16"/>
      <c r="J41" s="16"/>
      <c r="K41" s="36"/>
      <c r="L41" s="36"/>
      <c r="M41" s="36"/>
    </row>
    <row r="42" spans="1:13" x14ac:dyDescent="0.2">
      <c r="A42" s="67" t="s">
        <v>80</v>
      </c>
      <c r="B42" s="67" t="s">
        <v>80</v>
      </c>
      <c r="C42" s="68" t="s">
        <v>81</v>
      </c>
      <c r="D42" s="64">
        <v>19382</v>
      </c>
      <c r="E42" s="65"/>
      <c r="F42" s="66">
        <f t="shared" si="1"/>
        <v>316933</v>
      </c>
      <c r="G42" s="15"/>
      <c r="H42" s="16"/>
      <c r="J42" s="16"/>
      <c r="K42" s="36"/>
      <c r="L42" s="36"/>
      <c r="M42" s="36"/>
    </row>
    <row r="43" spans="1:13" x14ac:dyDescent="0.2">
      <c r="A43" s="67" t="s">
        <v>80</v>
      </c>
      <c r="B43" s="67" t="s">
        <v>232</v>
      </c>
      <c r="C43" s="68" t="s">
        <v>233</v>
      </c>
      <c r="D43" s="64">
        <v>3081</v>
      </c>
      <c r="E43" s="65"/>
      <c r="F43" s="66">
        <f t="shared" si="1"/>
        <v>50380</v>
      </c>
      <c r="G43" s="15"/>
      <c r="H43" s="16"/>
      <c r="J43" s="16"/>
      <c r="K43" s="36"/>
      <c r="L43" s="36"/>
      <c r="M43" s="36"/>
    </row>
    <row r="44" spans="1:13" x14ac:dyDescent="0.2">
      <c r="A44" s="67" t="s">
        <v>80</v>
      </c>
      <c r="B44" s="67" t="s">
        <v>234</v>
      </c>
      <c r="C44" s="68" t="s">
        <v>235</v>
      </c>
      <c r="D44" s="64">
        <v>2395</v>
      </c>
      <c r="E44" s="65"/>
      <c r="F44" s="66">
        <f t="shared" si="1"/>
        <v>39163</v>
      </c>
      <c r="G44" s="15"/>
      <c r="H44" s="16"/>
      <c r="J44" s="16"/>
      <c r="K44" s="36"/>
      <c r="L44" s="36"/>
      <c r="M44" s="36"/>
    </row>
    <row r="45" spans="1:13" x14ac:dyDescent="0.2">
      <c r="A45" s="67" t="s">
        <v>82</v>
      </c>
      <c r="B45" s="67" t="s">
        <v>82</v>
      </c>
      <c r="C45" s="68" t="s">
        <v>83</v>
      </c>
      <c r="D45" s="64">
        <v>6319</v>
      </c>
      <c r="E45" s="65"/>
      <c r="F45" s="66">
        <f t="shared" si="1"/>
        <v>103328</v>
      </c>
      <c r="G45" s="15"/>
      <c r="H45" s="16"/>
      <c r="J45" s="16"/>
      <c r="K45" s="36"/>
      <c r="L45" s="36"/>
      <c r="M45" s="36"/>
    </row>
    <row r="46" spans="1:13" x14ac:dyDescent="0.2">
      <c r="A46" s="67" t="s">
        <v>84</v>
      </c>
      <c r="B46" s="67" t="s">
        <v>84</v>
      </c>
      <c r="C46" s="68" t="s">
        <v>85</v>
      </c>
      <c r="D46" s="64">
        <v>9860</v>
      </c>
      <c r="E46" s="65"/>
      <c r="F46" s="66">
        <f t="shared" si="1"/>
        <v>161230</v>
      </c>
      <c r="G46" s="15"/>
      <c r="H46" s="16"/>
      <c r="J46" s="16"/>
      <c r="K46" s="36"/>
      <c r="L46" s="36"/>
      <c r="M46" s="36"/>
    </row>
    <row r="47" spans="1:13" x14ac:dyDescent="0.2">
      <c r="A47" s="67" t="s">
        <v>86</v>
      </c>
      <c r="B47" s="67" t="s">
        <v>86</v>
      </c>
      <c r="C47" s="68" t="s">
        <v>236</v>
      </c>
      <c r="D47" s="64">
        <v>34013</v>
      </c>
      <c r="E47" s="65"/>
      <c r="F47" s="66">
        <f t="shared" si="1"/>
        <v>556177</v>
      </c>
      <c r="G47" s="15"/>
      <c r="H47" s="16"/>
      <c r="J47" s="16"/>
      <c r="K47" s="36"/>
      <c r="L47" s="36"/>
      <c r="M47" s="36"/>
    </row>
    <row r="48" spans="1:13" x14ac:dyDescent="0.2">
      <c r="A48" s="67" t="s">
        <v>87</v>
      </c>
      <c r="B48" s="67" t="s">
        <v>87</v>
      </c>
      <c r="C48" s="68" t="s">
        <v>88</v>
      </c>
      <c r="D48" s="64">
        <v>5964</v>
      </c>
      <c r="E48" s="65"/>
      <c r="F48" s="66">
        <f t="shared" si="1"/>
        <v>97523</v>
      </c>
      <c r="G48" s="15"/>
      <c r="H48" s="16"/>
      <c r="J48" s="16"/>
      <c r="K48" s="36"/>
      <c r="L48" s="36"/>
      <c r="M48" s="36"/>
    </row>
    <row r="49" spans="1:13" x14ac:dyDescent="0.2">
      <c r="A49" s="67" t="s">
        <v>89</v>
      </c>
      <c r="B49" s="67" t="s">
        <v>89</v>
      </c>
      <c r="C49" s="68" t="s">
        <v>90</v>
      </c>
      <c r="D49" s="64">
        <v>54552</v>
      </c>
      <c r="E49" s="65"/>
      <c r="F49" s="66">
        <f t="shared" si="1"/>
        <v>892029</v>
      </c>
      <c r="G49" s="15"/>
      <c r="H49" s="16"/>
      <c r="J49" s="16"/>
      <c r="K49" s="36"/>
      <c r="L49" s="36"/>
      <c r="M49" s="36"/>
    </row>
    <row r="50" spans="1:13" x14ac:dyDescent="0.2">
      <c r="A50" s="67" t="s">
        <v>91</v>
      </c>
      <c r="B50" s="67" t="s">
        <v>91</v>
      </c>
      <c r="C50" s="68" t="s">
        <v>92</v>
      </c>
      <c r="D50" s="64">
        <v>8566</v>
      </c>
      <c r="E50" s="65"/>
      <c r="F50" s="66">
        <f t="shared" si="1"/>
        <v>140070</v>
      </c>
      <c r="G50" s="15"/>
      <c r="H50" s="16"/>
      <c r="J50" s="16"/>
      <c r="K50" s="36"/>
      <c r="L50" s="36"/>
      <c r="M50" s="36"/>
    </row>
    <row r="51" spans="1:13" x14ac:dyDescent="0.2">
      <c r="A51" s="67" t="s">
        <v>93</v>
      </c>
      <c r="B51" s="67" t="s">
        <v>93</v>
      </c>
      <c r="C51" s="68" t="s">
        <v>94</v>
      </c>
      <c r="D51" s="64">
        <v>31665</v>
      </c>
      <c r="E51" s="65"/>
      <c r="F51" s="66">
        <f t="shared" si="1"/>
        <v>517783</v>
      </c>
      <c r="G51" s="15"/>
      <c r="H51" s="16"/>
      <c r="J51" s="16"/>
      <c r="K51" s="36"/>
      <c r="L51" s="36"/>
      <c r="M51" s="36"/>
    </row>
    <row r="52" spans="1:13" x14ac:dyDescent="0.2">
      <c r="A52" s="67" t="s">
        <v>95</v>
      </c>
      <c r="B52" s="67" t="s">
        <v>95</v>
      </c>
      <c r="C52" s="68" t="s">
        <v>96</v>
      </c>
      <c r="D52" s="64">
        <v>1637</v>
      </c>
      <c r="E52" s="65"/>
      <c r="F52" s="66">
        <f t="shared" si="1"/>
        <v>26768</v>
      </c>
      <c r="G52" s="15"/>
      <c r="H52" s="16"/>
      <c r="J52" s="16"/>
      <c r="K52" s="36"/>
      <c r="L52" s="36"/>
      <c r="M52" s="36"/>
    </row>
    <row r="53" spans="1:13" x14ac:dyDescent="0.2">
      <c r="A53" s="67" t="s">
        <v>97</v>
      </c>
      <c r="B53" s="67" t="s">
        <v>97</v>
      </c>
      <c r="C53" s="68" t="s">
        <v>98</v>
      </c>
      <c r="D53" s="64">
        <v>1191</v>
      </c>
      <c r="E53" s="65"/>
      <c r="F53" s="66">
        <f t="shared" si="1"/>
        <v>19475</v>
      </c>
      <c r="G53" s="15"/>
      <c r="H53" s="16"/>
      <c r="J53" s="16"/>
      <c r="K53" s="36"/>
      <c r="L53" s="36"/>
      <c r="M53" s="36"/>
    </row>
    <row r="54" spans="1:13" x14ac:dyDescent="0.2">
      <c r="A54" s="67" t="s">
        <v>99</v>
      </c>
      <c r="B54" s="67" t="s">
        <v>99</v>
      </c>
      <c r="C54" s="68" t="s">
        <v>100</v>
      </c>
      <c r="D54" s="64">
        <v>7961</v>
      </c>
      <c r="E54" s="65"/>
      <c r="F54" s="66">
        <f t="shared" si="1"/>
        <v>130177</v>
      </c>
      <c r="G54" s="15"/>
      <c r="H54" s="16"/>
      <c r="J54" s="16"/>
      <c r="K54" s="36"/>
      <c r="L54" s="36"/>
      <c r="M54" s="36"/>
    </row>
    <row r="55" spans="1:13" x14ac:dyDescent="0.2">
      <c r="A55" s="67" t="s">
        <v>101</v>
      </c>
      <c r="B55" s="67" t="s">
        <v>101</v>
      </c>
      <c r="C55" s="68" t="s">
        <v>102</v>
      </c>
      <c r="D55" s="64">
        <v>3169</v>
      </c>
      <c r="E55" s="65"/>
      <c r="F55" s="66">
        <f t="shared" si="1"/>
        <v>51819</v>
      </c>
      <c r="G55" s="15"/>
      <c r="H55" s="16"/>
      <c r="J55" s="16"/>
      <c r="K55" s="36"/>
      <c r="L55" s="36"/>
      <c r="M55" s="36"/>
    </row>
    <row r="56" spans="1:13" x14ac:dyDescent="0.2">
      <c r="A56" s="67" t="s">
        <v>103</v>
      </c>
      <c r="B56" s="67" t="s">
        <v>103</v>
      </c>
      <c r="C56" s="68" t="s">
        <v>104</v>
      </c>
      <c r="D56" s="64">
        <v>71710</v>
      </c>
      <c r="E56" s="65"/>
      <c r="F56" s="66">
        <f t="shared" si="1"/>
        <v>1172595</v>
      </c>
      <c r="G56" s="15"/>
      <c r="H56" s="16"/>
      <c r="J56" s="16"/>
      <c r="K56" s="36"/>
      <c r="L56" s="36"/>
      <c r="M56" s="36"/>
    </row>
    <row r="57" spans="1:13" x14ac:dyDescent="0.2">
      <c r="A57" s="67" t="s">
        <v>105</v>
      </c>
      <c r="B57" s="67" t="s">
        <v>105</v>
      </c>
      <c r="C57" s="68" t="s">
        <v>106</v>
      </c>
      <c r="D57" s="64">
        <v>2745</v>
      </c>
      <c r="E57" s="65"/>
      <c r="F57" s="66">
        <f t="shared" si="1"/>
        <v>44886</v>
      </c>
      <c r="G57" s="15"/>
      <c r="H57" s="16"/>
      <c r="J57" s="16"/>
      <c r="K57" s="36"/>
      <c r="L57" s="36"/>
      <c r="M57" s="36"/>
    </row>
    <row r="58" spans="1:13" x14ac:dyDescent="0.2">
      <c r="A58" s="67" t="s">
        <v>105</v>
      </c>
      <c r="B58" s="67" t="s">
        <v>237</v>
      </c>
      <c r="C58" s="68" t="s">
        <v>238</v>
      </c>
      <c r="D58" s="64">
        <v>2870</v>
      </c>
      <c r="E58" s="65"/>
      <c r="F58" s="66">
        <f t="shared" si="1"/>
        <v>46930</v>
      </c>
      <c r="G58" s="15"/>
      <c r="H58" s="16"/>
      <c r="J58" s="16"/>
      <c r="K58" s="36"/>
      <c r="L58" s="36"/>
      <c r="M58" s="36"/>
    </row>
    <row r="59" spans="1:13" x14ac:dyDescent="0.2">
      <c r="A59" s="67" t="s">
        <v>105</v>
      </c>
      <c r="B59" s="67" t="s">
        <v>239</v>
      </c>
      <c r="C59" s="68" t="s">
        <v>240</v>
      </c>
      <c r="D59" s="64">
        <v>903</v>
      </c>
      <c r="E59" s="65"/>
      <c r="F59" s="66">
        <f t="shared" si="1"/>
        <v>14766</v>
      </c>
      <c r="G59" s="15"/>
      <c r="H59" s="16"/>
      <c r="J59" s="16"/>
      <c r="K59" s="36"/>
      <c r="L59" s="36"/>
      <c r="M59" s="36"/>
    </row>
    <row r="60" spans="1:13" x14ac:dyDescent="0.2">
      <c r="A60" s="67" t="s">
        <v>107</v>
      </c>
      <c r="B60" s="67" t="s">
        <v>107</v>
      </c>
      <c r="C60" s="68" t="s">
        <v>108</v>
      </c>
      <c r="D60" s="64">
        <v>20850</v>
      </c>
      <c r="E60" s="65"/>
      <c r="F60" s="66">
        <f t="shared" si="1"/>
        <v>340937</v>
      </c>
      <c r="G60" s="15"/>
      <c r="H60" s="16"/>
      <c r="J60" s="16"/>
      <c r="K60" s="36"/>
      <c r="L60" s="36"/>
      <c r="M60" s="36"/>
    </row>
    <row r="61" spans="1:13" x14ac:dyDescent="0.2">
      <c r="A61" s="67" t="s">
        <v>109</v>
      </c>
      <c r="B61" s="67" t="s">
        <v>109</v>
      </c>
      <c r="C61" s="68" t="s">
        <v>110</v>
      </c>
      <c r="D61" s="64">
        <v>7186</v>
      </c>
      <c r="E61" s="65"/>
      <c r="F61" s="66">
        <f t="shared" si="1"/>
        <v>117505</v>
      </c>
      <c r="G61" s="15"/>
      <c r="H61" s="16"/>
      <c r="J61" s="16"/>
      <c r="K61" s="36"/>
      <c r="L61" s="36"/>
      <c r="M61" s="36"/>
    </row>
    <row r="62" spans="1:13" x14ac:dyDescent="0.2">
      <c r="A62" s="67" t="s">
        <v>111</v>
      </c>
      <c r="B62" s="67" t="s">
        <v>111</v>
      </c>
      <c r="C62" s="68" t="s">
        <v>112</v>
      </c>
      <c r="D62" s="64">
        <v>13716</v>
      </c>
      <c r="E62" s="65"/>
      <c r="F62" s="66">
        <f t="shared" si="1"/>
        <v>224283</v>
      </c>
      <c r="G62" s="15"/>
      <c r="H62" s="16"/>
      <c r="J62" s="16"/>
      <c r="K62" s="36"/>
      <c r="L62" s="36"/>
      <c r="M62" s="36"/>
    </row>
    <row r="63" spans="1:13" x14ac:dyDescent="0.2">
      <c r="A63" s="67" t="s">
        <v>113</v>
      </c>
      <c r="B63" s="67" t="s">
        <v>113</v>
      </c>
      <c r="C63" s="68" t="s">
        <v>114</v>
      </c>
      <c r="D63" s="64">
        <v>2943</v>
      </c>
      <c r="E63" s="65"/>
      <c r="F63" s="66">
        <f t="shared" si="1"/>
        <v>48124</v>
      </c>
      <c r="G63" s="15"/>
      <c r="H63" s="16"/>
      <c r="J63" s="16"/>
      <c r="K63" s="36"/>
      <c r="L63" s="36"/>
      <c r="M63" s="36"/>
    </row>
    <row r="64" spans="1:13" x14ac:dyDescent="0.2">
      <c r="A64" s="67" t="s">
        <v>115</v>
      </c>
      <c r="B64" s="67" t="s">
        <v>115</v>
      </c>
      <c r="C64" s="68" t="s">
        <v>116</v>
      </c>
      <c r="D64" s="64">
        <v>8552</v>
      </c>
      <c r="E64" s="65"/>
      <c r="F64" s="66">
        <f t="shared" si="1"/>
        <v>139841</v>
      </c>
      <c r="G64" s="15"/>
      <c r="H64" s="16"/>
      <c r="J64" s="16"/>
      <c r="K64" s="36"/>
      <c r="L64" s="36"/>
      <c r="M64" s="36"/>
    </row>
    <row r="65" spans="1:13" x14ac:dyDescent="0.2">
      <c r="A65" s="67" t="s">
        <v>117</v>
      </c>
      <c r="B65" s="67" t="s">
        <v>117</v>
      </c>
      <c r="C65" s="68" t="s">
        <v>118</v>
      </c>
      <c r="D65" s="64">
        <v>597</v>
      </c>
      <c r="E65" s="65"/>
      <c r="F65" s="66">
        <f t="shared" si="1"/>
        <v>9762</v>
      </c>
      <c r="G65" s="15"/>
      <c r="H65" s="16"/>
      <c r="J65" s="16"/>
      <c r="K65" s="36"/>
      <c r="L65" s="36"/>
      <c r="M65" s="36"/>
    </row>
    <row r="66" spans="1:13" x14ac:dyDescent="0.2">
      <c r="A66" s="67" t="s">
        <v>119</v>
      </c>
      <c r="B66" s="67" t="s">
        <v>119</v>
      </c>
      <c r="C66" s="68" t="s">
        <v>120</v>
      </c>
      <c r="D66" s="64">
        <v>20754</v>
      </c>
      <c r="E66" s="65"/>
      <c r="F66" s="66">
        <f t="shared" si="1"/>
        <v>339367</v>
      </c>
      <c r="G66" s="15"/>
      <c r="H66" s="16"/>
      <c r="J66" s="16"/>
      <c r="K66" s="36"/>
      <c r="L66" s="36"/>
      <c r="M66" s="36"/>
    </row>
    <row r="67" spans="1:13" x14ac:dyDescent="0.2">
      <c r="A67" s="67" t="s">
        <v>119</v>
      </c>
      <c r="B67" s="67" t="s">
        <v>241</v>
      </c>
      <c r="C67" s="68" t="s">
        <v>242</v>
      </c>
      <c r="D67" s="64">
        <v>6083</v>
      </c>
      <c r="E67" s="65"/>
      <c r="F67" s="66">
        <f t="shared" si="1"/>
        <v>99469</v>
      </c>
      <c r="G67" s="15"/>
      <c r="H67" s="16"/>
      <c r="J67" s="16"/>
      <c r="K67" s="36"/>
      <c r="L67" s="36"/>
      <c r="M67" s="36"/>
    </row>
    <row r="68" spans="1:13" x14ac:dyDescent="0.2">
      <c r="A68" s="67" t="s">
        <v>121</v>
      </c>
      <c r="B68" s="67" t="s">
        <v>121</v>
      </c>
      <c r="C68" s="68" t="s">
        <v>122</v>
      </c>
      <c r="D68" s="64">
        <v>3761</v>
      </c>
      <c r="E68" s="65"/>
      <c r="F68" s="66">
        <f t="shared" si="1"/>
        <v>61499</v>
      </c>
      <c r="G68" s="15"/>
      <c r="H68" s="16"/>
      <c r="J68" s="16"/>
      <c r="K68" s="36"/>
      <c r="L68" s="36"/>
      <c r="M68" s="36"/>
    </row>
    <row r="69" spans="1:13" x14ac:dyDescent="0.2">
      <c r="A69" s="67" t="s">
        <v>123</v>
      </c>
      <c r="B69" s="67" t="s">
        <v>123</v>
      </c>
      <c r="C69" s="68" t="s">
        <v>124</v>
      </c>
      <c r="D69" s="64">
        <v>34985</v>
      </c>
      <c r="E69" s="65"/>
      <c r="F69" s="66">
        <f t="shared" si="1"/>
        <v>572071</v>
      </c>
      <c r="G69" s="15"/>
      <c r="H69" s="16"/>
      <c r="J69" s="16"/>
      <c r="K69" s="36"/>
      <c r="L69" s="36"/>
      <c r="M69" s="36"/>
    </row>
    <row r="70" spans="1:13" x14ac:dyDescent="0.2">
      <c r="A70" s="67" t="s">
        <v>125</v>
      </c>
      <c r="B70" s="67" t="s">
        <v>125</v>
      </c>
      <c r="C70" s="68" t="s">
        <v>126</v>
      </c>
      <c r="D70" s="64">
        <v>1100</v>
      </c>
      <c r="E70" s="65"/>
      <c r="F70" s="66">
        <f t="shared" si="1"/>
        <v>17987</v>
      </c>
      <c r="G70" s="15"/>
      <c r="H70" s="16"/>
      <c r="J70" s="16"/>
      <c r="K70" s="36"/>
      <c r="L70" s="36"/>
      <c r="M70" s="36"/>
    </row>
    <row r="71" spans="1:13" x14ac:dyDescent="0.2">
      <c r="A71" s="67" t="s">
        <v>127</v>
      </c>
      <c r="B71" s="67" t="s">
        <v>127</v>
      </c>
      <c r="C71" s="68" t="s">
        <v>128</v>
      </c>
      <c r="D71" s="64">
        <v>10067</v>
      </c>
      <c r="E71" s="65"/>
      <c r="F71" s="66">
        <f t="shared" si="1"/>
        <v>164615</v>
      </c>
      <c r="G71" s="15"/>
      <c r="H71" s="16"/>
      <c r="J71" s="16"/>
      <c r="K71" s="36"/>
      <c r="L71" s="36"/>
      <c r="M71" s="36"/>
    </row>
    <row r="72" spans="1:13" x14ac:dyDescent="0.2">
      <c r="A72" s="67" t="s">
        <v>129</v>
      </c>
      <c r="B72" s="67" t="s">
        <v>129</v>
      </c>
      <c r="C72" s="68" t="s">
        <v>130</v>
      </c>
      <c r="D72" s="64">
        <v>8965</v>
      </c>
      <c r="E72" s="65"/>
      <c r="F72" s="66">
        <f t="shared" ref="F72:F103" si="2">ROUND(D72*F$137,0)</f>
        <v>146595</v>
      </c>
      <c r="G72" s="15"/>
      <c r="H72" s="16"/>
      <c r="J72" s="16"/>
      <c r="K72" s="36"/>
      <c r="L72" s="36"/>
      <c r="M72" s="36"/>
    </row>
    <row r="73" spans="1:13" x14ac:dyDescent="0.2">
      <c r="A73" s="67" t="s">
        <v>131</v>
      </c>
      <c r="B73" s="67" t="s">
        <v>131</v>
      </c>
      <c r="C73" s="68" t="s">
        <v>132</v>
      </c>
      <c r="D73" s="64">
        <v>11503</v>
      </c>
      <c r="E73" s="65"/>
      <c r="F73" s="66">
        <f t="shared" si="2"/>
        <v>188096</v>
      </c>
      <c r="G73" s="15"/>
      <c r="H73" s="16"/>
      <c r="J73" s="16"/>
      <c r="K73" s="36"/>
      <c r="L73" s="36"/>
      <c r="M73" s="36"/>
    </row>
    <row r="74" spans="1:13" x14ac:dyDescent="0.2">
      <c r="A74" s="67" t="s">
        <v>133</v>
      </c>
      <c r="B74" s="67" t="s">
        <v>133</v>
      </c>
      <c r="C74" s="68" t="s">
        <v>134</v>
      </c>
      <c r="D74" s="64">
        <v>4387</v>
      </c>
      <c r="E74" s="65"/>
      <c r="F74" s="66">
        <f t="shared" si="2"/>
        <v>71736</v>
      </c>
      <c r="G74" s="15"/>
      <c r="H74" s="16"/>
      <c r="J74" s="16"/>
      <c r="K74" s="36"/>
      <c r="L74" s="36"/>
      <c r="M74" s="36"/>
    </row>
    <row r="75" spans="1:13" x14ac:dyDescent="0.2">
      <c r="A75" s="67" t="s">
        <v>135</v>
      </c>
      <c r="B75" s="67" t="s">
        <v>135</v>
      </c>
      <c r="C75" s="68" t="s">
        <v>136</v>
      </c>
      <c r="D75" s="64">
        <v>2424</v>
      </c>
      <c r="E75" s="65"/>
      <c r="F75" s="66">
        <f t="shared" si="2"/>
        <v>39637</v>
      </c>
      <c r="G75" s="15"/>
      <c r="H75" s="16"/>
      <c r="J75" s="16"/>
      <c r="K75" s="36"/>
      <c r="L75" s="36"/>
      <c r="M75" s="36"/>
    </row>
    <row r="76" spans="1:13" x14ac:dyDescent="0.2">
      <c r="A76" s="67" t="s">
        <v>137</v>
      </c>
      <c r="B76" s="67" t="s">
        <v>137</v>
      </c>
      <c r="C76" s="68" t="s">
        <v>138</v>
      </c>
      <c r="D76" s="64">
        <v>3314</v>
      </c>
      <c r="E76" s="65"/>
      <c r="F76" s="66">
        <f t="shared" si="2"/>
        <v>54190</v>
      </c>
      <c r="G76" s="15"/>
      <c r="H76" s="16"/>
      <c r="J76" s="16"/>
      <c r="K76" s="36"/>
      <c r="L76" s="36"/>
      <c r="M76" s="36"/>
    </row>
    <row r="77" spans="1:13" x14ac:dyDescent="0.2">
      <c r="A77" s="67" t="s">
        <v>139</v>
      </c>
      <c r="B77" s="67" t="s">
        <v>139</v>
      </c>
      <c r="C77" s="68" t="s">
        <v>140</v>
      </c>
      <c r="D77" s="64">
        <v>6259</v>
      </c>
      <c r="E77" s="65"/>
      <c r="F77" s="66">
        <f t="shared" si="2"/>
        <v>102347</v>
      </c>
      <c r="G77" s="15"/>
      <c r="H77" s="16"/>
      <c r="J77" s="16"/>
      <c r="K77" s="36"/>
      <c r="L77" s="36"/>
      <c r="M77" s="36"/>
    </row>
    <row r="78" spans="1:13" x14ac:dyDescent="0.2">
      <c r="A78" s="67" t="s">
        <v>141</v>
      </c>
      <c r="B78" s="67" t="s">
        <v>141</v>
      </c>
      <c r="C78" s="68" t="s">
        <v>142</v>
      </c>
      <c r="D78" s="64">
        <v>148951</v>
      </c>
      <c r="E78" s="65"/>
      <c r="F78" s="66">
        <f t="shared" si="2"/>
        <v>2435632</v>
      </c>
      <c r="G78" s="15"/>
      <c r="H78" s="16"/>
      <c r="J78" s="16"/>
      <c r="K78" s="36"/>
      <c r="L78" s="36"/>
      <c r="M78" s="36"/>
    </row>
    <row r="79" spans="1:13" x14ac:dyDescent="0.2">
      <c r="A79" s="67" t="s">
        <v>143</v>
      </c>
      <c r="B79" s="67" t="s">
        <v>143</v>
      </c>
      <c r="C79" s="68" t="s">
        <v>144</v>
      </c>
      <c r="D79" s="64">
        <v>1903</v>
      </c>
      <c r="E79" s="65"/>
      <c r="F79" s="66">
        <f t="shared" si="2"/>
        <v>31118</v>
      </c>
      <c r="G79" s="15"/>
      <c r="H79" s="16"/>
      <c r="J79" s="16"/>
      <c r="K79" s="36"/>
      <c r="L79" s="36"/>
      <c r="M79" s="36"/>
    </row>
    <row r="80" spans="1:13" x14ac:dyDescent="0.2">
      <c r="A80" s="67" t="s">
        <v>145</v>
      </c>
      <c r="B80" s="67" t="s">
        <v>145</v>
      </c>
      <c r="C80" s="68" t="s">
        <v>146</v>
      </c>
      <c r="D80" s="64">
        <v>4019</v>
      </c>
      <c r="E80" s="65"/>
      <c r="F80" s="66">
        <f t="shared" si="2"/>
        <v>65718</v>
      </c>
      <c r="G80" s="15"/>
      <c r="H80" s="16"/>
      <c r="J80" s="16"/>
      <c r="K80" s="36"/>
      <c r="L80" s="36"/>
      <c r="M80" s="36"/>
    </row>
    <row r="81" spans="1:13" x14ac:dyDescent="0.2">
      <c r="A81" s="67" t="s">
        <v>147</v>
      </c>
      <c r="B81" s="67" t="s">
        <v>147</v>
      </c>
      <c r="C81" s="68" t="s">
        <v>148</v>
      </c>
      <c r="D81" s="64">
        <v>12849</v>
      </c>
      <c r="E81" s="65"/>
      <c r="F81" s="66">
        <f t="shared" si="2"/>
        <v>210106</v>
      </c>
      <c r="G81" s="15"/>
      <c r="H81" s="16"/>
      <c r="J81" s="16"/>
      <c r="K81" s="36"/>
      <c r="L81" s="36"/>
      <c r="M81" s="36"/>
    </row>
    <row r="82" spans="1:13" x14ac:dyDescent="0.2">
      <c r="A82" s="67" t="s">
        <v>149</v>
      </c>
      <c r="B82" s="67" t="s">
        <v>149</v>
      </c>
      <c r="C82" s="68" t="s">
        <v>243</v>
      </c>
      <c r="D82" s="64">
        <v>15636</v>
      </c>
      <c r="E82" s="65"/>
      <c r="F82" s="66">
        <f t="shared" si="2"/>
        <v>255678</v>
      </c>
      <c r="G82" s="15"/>
      <c r="H82" s="16"/>
      <c r="J82" s="16"/>
      <c r="K82" s="36"/>
      <c r="L82" s="36"/>
      <c r="M82" s="36"/>
    </row>
    <row r="83" spans="1:13" x14ac:dyDescent="0.2">
      <c r="A83" s="67" t="s">
        <v>150</v>
      </c>
      <c r="B83" s="67" t="s">
        <v>150</v>
      </c>
      <c r="C83" s="68" t="s">
        <v>151</v>
      </c>
      <c r="D83" s="64">
        <v>26458</v>
      </c>
      <c r="E83" s="65"/>
      <c r="F83" s="66">
        <f t="shared" si="2"/>
        <v>432639</v>
      </c>
      <c r="G83" s="15"/>
      <c r="H83" s="16"/>
      <c r="J83" s="16"/>
      <c r="K83" s="36"/>
      <c r="L83" s="36"/>
      <c r="M83" s="36"/>
    </row>
    <row r="84" spans="1:13" x14ac:dyDescent="0.2">
      <c r="A84" s="67" t="s">
        <v>152</v>
      </c>
      <c r="B84" s="67" t="s">
        <v>152</v>
      </c>
      <c r="C84" s="68" t="s">
        <v>153</v>
      </c>
      <c r="D84" s="64">
        <v>1865</v>
      </c>
      <c r="E84" s="65"/>
      <c r="F84" s="66">
        <f t="shared" si="2"/>
        <v>30496</v>
      </c>
      <c r="G84" s="15"/>
      <c r="H84" s="16"/>
      <c r="J84" s="16"/>
      <c r="K84" s="36"/>
      <c r="L84" s="36"/>
      <c r="M84" s="36"/>
    </row>
    <row r="85" spans="1:13" x14ac:dyDescent="0.2">
      <c r="A85" s="67" t="s">
        <v>154</v>
      </c>
      <c r="B85" s="67" t="s">
        <v>154</v>
      </c>
      <c r="C85" s="68" t="s">
        <v>155</v>
      </c>
      <c r="D85" s="64">
        <v>26438</v>
      </c>
      <c r="E85" s="65"/>
      <c r="F85" s="66">
        <f t="shared" si="2"/>
        <v>432312</v>
      </c>
      <c r="G85" s="15"/>
      <c r="H85" s="16"/>
      <c r="J85" s="16"/>
      <c r="K85" s="36"/>
      <c r="L85" s="36"/>
      <c r="M85" s="36"/>
    </row>
    <row r="86" spans="1:13" x14ac:dyDescent="0.2">
      <c r="A86" s="67" t="s">
        <v>156</v>
      </c>
      <c r="B86" s="67" t="s">
        <v>156</v>
      </c>
      <c r="C86" s="68" t="s">
        <v>157</v>
      </c>
      <c r="D86" s="64">
        <v>7551</v>
      </c>
      <c r="E86" s="65"/>
      <c r="F86" s="66">
        <f t="shared" si="2"/>
        <v>123473</v>
      </c>
      <c r="G86" s="15"/>
      <c r="H86" s="16"/>
      <c r="J86" s="16"/>
      <c r="K86" s="36"/>
      <c r="L86" s="36"/>
      <c r="M86" s="36"/>
    </row>
    <row r="87" spans="1:13" x14ac:dyDescent="0.2">
      <c r="A87" s="67" t="s">
        <v>156</v>
      </c>
      <c r="B87" s="67" t="s">
        <v>244</v>
      </c>
      <c r="C87" s="68" t="s">
        <v>245</v>
      </c>
      <c r="D87" s="64">
        <v>12017</v>
      </c>
      <c r="E87" s="65"/>
      <c r="F87" s="66">
        <f t="shared" si="2"/>
        <v>196501</v>
      </c>
      <c r="G87" s="15"/>
      <c r="H87" s="16"/>
      <c r="J87" s="16"/>
      <c r="K87" s="36"/>
      <c r="L87" s="36"/>
      <c r="M87" s="36"/>
    </row>
    <row r="88" spans="1:13" x14ac:dyDescent="0.2">
      <c r="A88" s="67" t="s">
        <v>158</v>
      </c>
      <c r="B88" s="67" t="s">
        <v>158</v>
      </c>
      <c r="C88" s="68" t="s">
        <v>159</v>
      </c>
      <c r="D88" s="64">
        <v>1316</v>
      </c>
      <c r="E88" s="65"/>
      <c r="F88" s="66">
        <f t="shared" si="2"/>
        <v>21519</v>
      </c>
      <c r="G88" s="15"/>
      <c r="H88" s="16"/>
      <c r="J88" s="16"/>
      <c r="K88" s="36"/>
      <c r="L88" s="36"/>
      <c r="M88" s="36"/>
    </row>
    <row r="89" spans="1:13" x14ac:dyDescent="0.2">
      <c r="A89" s="67" t="s">
        <v>160</v>
      </c>
      <c r="B89" s="67" t="s">
        <v>160</v>
      </c>
      <c r="C89" s="68" t="s">
        <v>161</v>
      </c>
      <c r="D89" s="64">
        <v>5822</v>
      </c>
      <c r="E89" s="65"/>
      <c r="F89" s="66">
        <f t="shared" si="2"/>
        <v>95201</v>
      </c>
      <c r="G89" s="15"/>
      <c r="H89" s="16"/>
      <c r="J89" s="16"/>
      <c r="K89" s="36"/>
      <c r="L89" s="36"/>
      <c r="M89" s="36"/>
    </row>
    <row r="90" spans="1:13" x14ac:dyDescent="0.2">
      <c r="A90" s="67" t="s">
        <v>162</v>
      </c>
      <c r="B90" s="67" t="s">
        <v>162</v>
      </c>
      <c r="C90" s="68" t="s">
        <v>163</v>
      </c>
      <c r="D90" s="64">
        <v>9209</v>
      </c>
      <c r="E90" s="65"/>
      <c r="F90" s="66">
        <f t="shared" si="2"/>
        <v>150585</v>
      </c>
      <c r="G90" s="15"/>
      <c r="H90" s="16"/>
      <c r="J90" s="16"/>
      <c r="K90" s="36"/>
      <c r="L90" s="36"/>
      <c r="M90" s="36"/>
    </row>
    <row r="91" spans="1:13" x14ac:dyDescent="0.2">
      <c r="A91" s="67" t="s">
        <v>164</v>
      </c>
      <c r="B91" s="67" t="s">
        <v>164</v>
      </c>
      <c r="C91" s="68" t="s">
        <v>165</v>
      </c>
      <c r="D91" s="64">
        <v>1715</v>
      </c>
      <c r="E91" s="65"/>
      <c r="F91" s="66">
        <f t="shared" si="2"/>
        <v>28044</v>
      </c>
      <c r="G91" s="15"/>
      <c r="H91" s="16"/>
      <c r="J91" s="16"/>
      <c r="K91" s="36"/>
      <c r="L91" s="36"/>
      <c r="M91" s="36"/>
    </row>
    <row r="92" spans="1:13" x14ac:dyDescent="0.2">
      <c r="A92" s="67" t="s">
        <v>166</v>
      </c>
      <c r="B92" s="67" t="s">
        <v>166</v>
      </c>
      <c r="C92" s="68" t="s">
        <v>167</v>
      </c>
      <c r="D92" s="64">
        <v>4611</v>
      </c>
      <c r="E92" s="65"/>
      <c r="F92" s="66">
        <f t="shared" si="2"/>
        <v>75399</v>
      </c>
      <c r="G92" s="15"/>
      <c r="H92" s="16"/>
      <c r="J92" s="16"/>
      <c r="K92" s="36"/>
      <c r="L92" s="36"/>
      <c r="M92" s="36"/>
    </row>
    <row r="93" spans="1:13" x14ac:dyDescent="0.2">
      <c r="A93" s="67" t="s">
        <v>168</v>
      </c>
      <c r="B93" s="67" t="s">
        <v>168</v>
      </c>
      <c r="C93" s="68" t="s">
        <v>169</v>
      </c>
      <c r="D93" s="64">
        <v>23685</v>
      </c>
      <c r="E93" s="65"/>
      <c r="F93" s="66">
        <f t="shared" si="2"/>
        <v>387295</v>
      </c>
      <c r="G93" s="15"/>
      <c r="H93" s="16"/>
      <c r="J93" s="16"/>
      <c r="K93" s="36"/>
      <c r="L93" s="36"/>
      <c r="M93" s="36"/>
    </row>
    <row r="94" spans="1:13" x14ac:dyDescent="0.2">
      <c r="A94" s="67" t="s">
        <v>170</v>
      </c>
      <c r="B94" s="67" t="s">
        <v>170</v>
      </c>
      <c r="C94" s="68" t="s">
        <v>171</v>
      </c>
      <c r="D94" s="64">
        <v>2185</v>
      </c>
      <c r="E94" s="65"/>
      <c r="F94" s="66">
        <f t="shared" si="2"/>
        <v>35729</v>
      </c>
      <c r="G94" s="15"/>
      <c r="H94" s="16"/>
      <c r="J94" s="16"/>
      <c r="K94" s="36"/>
      <c r="L94" s="36"/>
      <c r="M94" s="36"/>
    </row>
    <row r="95" spans="1:13" x14ac:dyDescent="0.2">
      <c r="A95" s="67" t="s">
        <v>172</v>
      </c>
      <c r="B95" s="67" t="s">
        <v>172</v>
      </c>
      <c r="C95" s="68" t="s">
        <v>173</v>
      </c>
      <c r="D95" s="64">
        <v>17799</v>
      </c>
      <c r="E95" s="65"/>
      <c r="F95" s="66">
        <f t="shared" si="2"/>
        <v>291047</v>
      </c>
      <c r="G95" s="15"/>
      <c r="H95" s="16"/>
      <c r="J95" s="16"/>
      <c r="K95" s="36"/>
      <c r="L95" s="36"/>
      <c r="M95" s="36"/>
    </row>
    <row r="96" spans="1:13" x14ac:dyDescent="0.2">
      <c r="A96" s="67" t="s">
        <v>172</v>
      </c>
      <c r="B96" s="67" t="s">
        <v>246</v>
      </c>
      <c r="C96" s="68" t="s">
        <v>247</v>
      </c>
      <c r="D96" s="64">
        <v>4744</v>
      </c>
      <c r="E96" s="65"/>
      <c r="F96" s="66">
        <f t="shared" si="2"/>
        <v>77573</v>
      </c>
      <c r="G96" s="15"/>
      <c r="H96" s="16"/>
      <c r="J96" s="16"/>
      <c r="K96" s="36"/>
      <c r="L96" s="36"/>
      <c r="M96" s="36"/>
    </row>
    <row r="97" spans="1:13" x14ac:dyDescent="0.2">
      <c r="A97" s="67" t="s">
        <v>174</v>
      </c>
      <c r="B97" s="67" t="s">
        <v>174</v>
      </c>
      <c r="C97" s="68" t="s">
        <v>175</v>
      </c>
      <c r="D97" s="64">
        <v>7435</v>
      </c>
      <c r="E97" s="65"/>
      <c r="F97" s="66">
        <f t="shared" si="2"/>
        <v>121576</v>
      </c>
      <c r="G97" s="15"/>
      <c r="H97" s="16"/>
      <c r="J97" s="16"/>
      <c r="K97" s="36"/>
      <c r="L97" s="36"/>
      <c r="M97" s="36"/>
    </row>
    <row r="98" spans="1:13" x14ac:dyDescent="0.2">
      <c r="A98" s="67" t="s">
        <v>176</v>
      </c>
      <c r="B98" s="67" t="s">
        <v>176</v>
      </c>
      <c r="C98" s="68" t="s">
        <v>177</v>
      </c>
      <c r="D98" s="64">
        <v>23427</v>
      </c>
      <c r="E98" s="65"/>
      <c r="F98" s="66">
        <f t="shared" si="2"/>
        <v>383076</v>
      </c>
      <c r="G98" s="15"/>
      <c r="H98" s="16"/>
      <c r="J98" s="16"/>
      <c r="K98" s="36"/>
      <c r="L98" s="36"/>
      <c r="M98" s="36"/>
    </row>
    <row r="99" spans="1:13" x14ac:dyDescent="0.2">
      <c r="A99" s="67" t="s">
        <v>178</v>
      </c>
      <c r="B99" s="67" t="s">
        <v>178</v>
      </c>
      <c r="C99" s="68" t="s">
        <v>179</v>
      </c>
      <c r="D99" s="64">
        <v>12732</v>
      </c>
      <c r="E99" s="65"/>
      <c r="F99" s="66">
        <f t="shared" si="2"/>
        <v>208192</v>
      </c>
      <c r="G99" s="15"/>
      <c r="H99" s="16"/>
      <c r="J99" s="16"/>
      <c r="K99" s="36"/>
      <c r="L99" s="36"/>
      <c r="M99" s="36"/>
    </row>
    <row r="100" spans="1:13" x14ac:dyDescent="0.2">
      <c r="A100" s="67" t="s">
        <v>180</v>
      </c>
      <c r="B100" s="67" t="s">
        <v>180</v>
      </c>
      <c r="C100" s="68" t="s">
        <v>248</v>
      </c>
      <c r="D100" s="64">
        <v>19725</v>
      </c>
      <c r="E100" s="65"/>
      <c r="F100" s="66">
        <f t="shared" si="2"/>
        <v>322541</v>
      </c>
      <c r="G100" s="15"/>
      <c r="H100" s="16"/>
      <c r="J100" s="16"/>
      <c r="K100" s="36"/>
      <c r="L100" s="36"/>
      <c r="M100" s="36"/>
    </row>
    <row r="101" spans="1:13" x14ac:dyDescent="0.2">
      <c r="A101" s="67" t="s">
        <v>181</v>
      </c>
      <c r="B101" s="67" t="s">
        <v>181</v>
      </c>
      <c r="C101" s="68" t="s">
        <v>182</v>
      </c>
      <c r="D101" s="64">
        <v>8292</v>
      </c>
      <c r="E101" s="65"/>
      <c r="F101" s="66">
        <f t="shared" si="2"/>
        <v>135590</v>
      </c>
      <c r="G101" s="15"/>
      <c r="H101" s="16"/>
      <c r="J101" s="16"/>
      <c r="K101" s="36"/>
      <c r="L101" s="36"/>
      <c r="M101" s="36"/>
    </row>
    <row r="102" spans="1:13" x14ac:dyDescent="0.2">
      <c r="A102" s="67" t="s">
        <v>183</v>
      </c>
      <c r="B102" s="67" t="s">
        <v>183</v>
      </c>
      <c r="C102" s="68" t="s">
        <v>184</v>
      </c>
      <c r="D102" s="64">
        <v>8464</v>
      </c>
      <c r="E102" s="65"/>
      <c r="F102" s="66">
        <f t="shared" si="2"/>
        <v>138402</v>
      </c>
      <c r="G102" s="15"/>
      <c r="H102" s="16"/>
      <c r="J102" s="16"/>
      <c r="K102" s="36"/>
      <c r="L102" s="36"/>
      <c r="M102" s="36"/>
    </row>
    <row r="103" spans="1:13" x14ac:dyDescent="0.2">
      <c r="A103" s="67" t="s">
        <v>183</v>
      </c>
      <c r="B103" s="67" t="s">
        <v>249</v>
      </c>
      <c r="C103" s="68" t="s">
        <v>250</v>
      </c>
      <c r="D103" s="64">
        <v>3061</v>
      </c>
      <c r="E103" s="65"/>
      <c r="F103" s="66">
        <f t="shared" si="2"/>
        <v>50053</v>
      </c>
      <c r="G103" s="15"/>
      <c r="H103" s="16"/>
      <c r="J103" s="16"/>
      <c r="K103" s="36"/>
      <c r="L103" s="36"/>
      <c r="M103" s="36"/>
    </row>
    <row r="104" spans="1:13" x14ac:dyDescent="0.2">
      <c r="A104" s="67" t="s">
        <v>185</v>
      </c>
      <c r="B104" s="67" t="s">
        <v>185</v>
      </c>
      <c r="C104" s="68" t="s">
        <v>186</v>
      </c>
      <c r="D104" s="64">
        <v>5876</v>
      </c>
      <c r="E104" s="65"/>
      <c r="F104" s="66">
        <f t="shared" ref="F104:F123" si="3">ROUND(D104*F$137,0)</f>
        <v>96084</v>
      </c>
      <c r="G104" s="15"/>
      <c r="H104" s="16"/>
      <c r="J104" s="16"/>
      <c r="K104" s="36"/>
      <c r="L104" s="36"/>
      <c r="M104" s="36"/>
    </row>
    <row r="105" spans="1:13" x14ac:dyDescent="0.2">
      <c r="A105" s="67" t="s">
        <v>187</v>
      </c>
      <c r="B105" s="67" t="s">
        <v>187</v>
      </c>
      <c r="C105" s="68" t="s">
        <v>188</v>
      </c>
      <c r="D105" s="64">
        <v>8582</v>
      </c>
      <c r="E105" s="65"/>
      <c r="F105" s="66">
        <f t="shared" si="3"/>
        <v>140332</v>
      </c>
      <c r="G105" s="15"/>
      <c r="H105" s="16"/>
      <c r="J105" s="16"/>
      <c r="K105" s="36"/>
      <c r="L105" s="36"/>
      <c r="M105" s="36"/>
    </row>
    <row r="106" spans="1:13" x14ac:dyDescent="0.2">
      <c r="A106" s="67" t="s">
        <v>189</v>
      </c>
      <c r="B106" s="67" t="s">
        <v>189</v>
      </c>
      <c r="C106" s="68" t="s">
        <v>190</v>
      </c>
      <c r="D106" s="64">
        <v>6190</v>
      </c>
      <c r="E106" s="65"/>
      <c r="F106" s="66">
        <f t="shared" si="3"/>
        <v>101218</v>
      </c>
      <c r="G106" s="15"/>
      <c r="H106" s="16"/>
      <c r="J106" s="16"/>
      <c r="K106" s="36"/>
      <c r="L106" s="36"/>
      <c r="M106" s="36"/>
    </row>
    <row r="107" spans="1:13" x14ac:dyDescent="0.2">
      <c r="A107" s="67" t="s">
        <v>191</v>
      </c>
      <c r="B107" s="67" t="s">
        <v>191</v>
      </c>
      <c r="C107" s="68" t="s">
        <v>192</v>
      </c>
      <c r="D107" s="64">
        <v>8215</v>
      </c>
      <c r="E107" s="65"/>
      <c r="F107" s="66">
        <f t="shared" si="3"/>
        <v>134331</v>
      </c>
      <c r="G107" s="15"/>
      <c r="H107" s="16"/>
      <c r="J107" s="16"/>
      <c r="K107" s="36"/>
      <c r="L107" s="36"/>
      <c r="M107" s="36"/>
    </row>
    <row r="108" spans="1:13" x14ac:dyDescent="0.2">
      <c r="A108" s="67" t="s">
        <v>191</v>
      </c>
      <c r="B108" s="67" t="s">
        <v>251</v>
      </c>
      <c r="C108" s="68" t="s">
        <v>252</v>
      </c>
      <c r="D108" s="64">
        <v>1201</v>
      </c>
      <c r="E108" s="65"/>
      <c r="F108" s="66">
        <f t="shared" si="3"/>
        <v>19639</v>
      </c>
      <c r="G108" s="15"/>
      <c r="H108" s="16"/>
      <c r="J108" s="16"/>
      <c r="K108" s="36"/>
      <c r="L108" s="36"/>
      <c r="M108" s="36"/>
    </row>
    <row r="109" spans="1:13" x14ac:dyDescent="0.2">
      <c r="A109" s="67" t="s">
        <v>191</v>
      </c>
      <c r="B109" s="67" t="s">
        <v>253</v>
      </c>
      <c r="C109" s="68" t="s">
        <v>254</v>
      </c>
      <c r="D109" s="64">
        <v>1611</v>
      </c>
      <c r="E109" s="65"/>
      <c r="F109" s="66">
        <f t="shared" si="3"/>
        <v>26343</v>
      </c>
      <c r="G109" s="15"/>
      <c r="H109" s="16"/>
      <c r="J109" s="16"/>
      <c r="K109" s="36"/>
      <c r="L109" s="36"/>
      <c r="M109" s="36"/>
    </row>
    <row r="110" spans="1:13" x14ac:dyDescent="0.2">
      <c r="A110" s="67" t="s">
        <v>193</v>
      </c>
      <c r="B110" s="67" t="s">
        <v>193</v>
      </c>
      <c r="C110" s="68" t="s">
        <v>194</v>
      </c>
      <c r="D110" s="64">
        <v>1952</v>
      </c>
      <c r="E110" s="65"/>
      <c r="F110" s="66">
        <f t="shared" si="3"/>
        <v>31919</v>
      </c>
      <c r="G110" s="15"/>
      <c r="H110" s="16"/>
      <c r="J110" s="16"/>
      <c r="K110" s="36"/>
      <c r="L110" s="36"/>
      <c r="M110" s="36"/>
    </row>
    <row r="111" spans="1:13" x14ac:dyDescent="0.2">
      <c r="A111" s="67" t="s">
        <v>195</v>
      </c>
      <c r="B111" s="67" t="s">
        <v>195</v>
      </c>
      <c r="C111" s="68" t="s">
        <v>196</v>
      </c>
      <c r="D111" s="64">
        <v>3485</v>
      </c>
      <c r="E111" s="65"/>
      <c r="F111" s="66">
        <f t="shared" si="3"/>
        <v>56986</v>
      </c>
      <c r="G111" s="15"/>
      <c r="H111" s="16"/>
      <c r="J111" s="16"/>
      <c r="K111" s="36"/>
      <c r="L111" s="36"/>
      <c r="M111" s="36"/>
    </row>
    <row r="112" spans="1:13" x14ac:dyDescent="0.2">
      <c r="A112" s="67" t="s">
        <v>197</v>
      </c>
      <c r="B112" s="67" t="s">
        <v>197</v>
      </c>
      <c r="C112" s="68" t="s">
        <v>198</v>
      </c>
      <c r="D112" s="64">
        <v>590</v>
      </c>
      <c r="E112" s="65"/>
      <c r="F112" s="66">
        <f t="shared" si="3"/>
        <v>9648</v>
      </c>
      <c r="G112" s="15"/>
      <c r="H112" s="16"/>
      <c r="J112" s="16"/>
      <c r="K112" s="36"/>
      <c r="L112" s="36"/>
      <c r="M112" s="36"/>
    </row>
    <row r="113" spans="1:13" x14ac:dyDescent="0.2">
      <c r="A113" s="67" t="s">
        <v>199</v>
      </c>
      <c r="B113" s="67" t="s">
        <v>199</v>
      </c>
      <c r="C113" s="68" t="s">
        <v>200</v>
      </c>
      <c r="D113" s="64">
        <v>42278</v>
      </c>
      <c r="E113" s="65"/>
      <c r="F113" s="66">
        <f t="shared" si="3"/>
        <v>691326</v>
      </c>
      <c r="G113" s="15"/>
      <c r="H113" s="16"/>
      <c r="J113" s="16"/>
      <c r="K113" s="36"/>
      <c r="L113" s="36"/>
      <c r="M113" s="36"/>
    </row>
    <row r="114" spans="1:13" x14ac:dyDescent="0.2">
      <c r="A114" s="67" t="s">
        <v>201</v>
      </c>
      <c r="B114" s="67" t="s">
        <v>201</v>
      </c>
      <c r="C114" s="68" t="s">
        <v>202</v>
      </c>
      <c r="D114" s="64">
        <v>6416</v>
      </c>
      <c r="E114" s="65"/>
      <c r="F114" s="66">
        <f t="shared" si="3"/>
        <v>104914</v>
      </c>
      <c r="G114" s="15"/>
      <c r="H114" s="16"/>
      <c r="J114" s="16"/>
      <c r="K114" s="36"/>
      <c r="L114" s="36"/>
      <c r="M114" s="36"/>
    </row>
    <row r="115" spans="1:13" x14ac:dyDescent="0.2">
      <c r="A115" s="67" t="s">
        <v>203</v>
      </c>
      <c r="B115" s="67" t="s">
        <v>203</v>
      </c>
      <c r="C115" s="68" t="s">
        <v>204</v>
      </c>
      <c r="D115" s="64">
        <v>159462</v>
      </c>
      <c r="E115" s="65"/>
      <c r="F115" s="66">
        <f t="shared" si="3"/>
        <v>2607506</v>
      </c>
      <c r="G115" s="15"/>
      <c r="H115" s="16"/>
      <c r="J115" s="16"/>
      <c r="K115" s="36"/>
      <c r="L115" s="36"/>
      <c r="M115" s="36"/>
    </row>
    <row r="116" spans="1:13" x14ac:dyDescent="0.2">
      <c r="A116" s="67" t="s">
        <v>205</v>
      </c>
      <c r="B116" s="67" t="s">
        <v>205</v>
      </c>
      <c r="C116" s="68" t="s">
        <v>206</v>
      </c>
      <c r="D116" s="64">
        <v>2275</v>
      </c>
      <c r="E116" s="65"/>
      <c r="F116" s="66">
        <f t="shared" si="3"/>
        <v>37201</v>
      </c>
      <c r="G116" s="15"/>
      <c r="H116" s="16"/>
      <c r="J116" s="16"/>
      <c r="K116" s="36"/>
      <c r="L116" s="36"/>
      <c r="M116" s="36"/>
    </row>
    <row r="117" spans="1:13" x14ac:dyDescent="0.2">
      <c r="A117" s="67" t="s">
        <v>207</v>
      </c>
      <c r="B117" s="67" t="s">
        <v>207</v>
      </c>
      <c r="C117" s="68" t="s">
        <v>208</v>
      </c>
      <c r="D117" s="64">
        <v>1607</v>
      </c>
      <c r="E117" s="65"/>
      <c r="F117" s="66">
        <f t="shared" si="3"/>
        <v>26278</v>
      </c>
      <c r="G117" s="15"/>
      <c r="H117" s="16"/>
      <c r="J117" s="16"/>
      <c r="K117" s="36"/>
      <c r="L117" s="36"/>
      <c r="M117" s="36"/>
    </row>
    <row r="118" spans="1:13" x14ac:dyDescent="0.2">
      <c r="A118" s="67" t="s">
        <v>209</v>
      </c>
      <c r="B118" s="67" t="s">
        <v>209</v>
      </c>
      <c r="C118" s="68" t="s">
        <v>210</v>
      </c>
      <c r="D118" s="64">
        <v>4371</v>
      </c>
      <c r="E118" s="65"/>
      <c r="F118" s="66">
        <f t="shared" si="3"/>
        <v>71474</v>
      </c>
      <c r="G118" s="15"/>
      <c r="H118" s="16"/>
      <c r="J118" s="16"/>
      <c r="K118" s="36"/>
      <c r="L118" s="36"/>
      <c r="M118" s="36"/>
    </row>
    <row r="119" spans="1:13" x14ac:dyDescent="0.2">
      <c r="A119" s="67" t="s">
        <v>211</v>
      </c>
      <c r="B119" s="67" t="s">
        <v>211</v>
      </c>
      <c r="C119" s="68" t="s">
        <v>212</v>
      </c>
      <c r="D119" s="64">
        <v>18826</v>
      </c>
      <c r="E119" s="65"/>
      <c r="F119" s="66">
        <f t="shared" si="3"/>
        <v>307841</v>
      </c>
      <c r="G119" s="15"/>
      <c r="H119" s="16"/>
      <c r="J119" s="16"/>
      <c r="K119" s="36"/>
      <c r="L119" s="36"/>
      <c r="M119" s="36"/>
    </row>
    <row r="120" spans="1:13" x14ac:dyDescent="0.2">
      <c r="A120" s="67" t="s">
        <v>213</v>
      </c>
      <c r="B120" s="67" t="s">
        <v>213</v>
      </c>
      <c r="C120" s="68" t="s">
        <v>214</v>
      </c>
      <c r="D120" s="64">
        <v>9662</v>
      </c>
      <c r="E120" s="65"/>
      <c r="F120" s="66">
        <f t="shared" si="3"/>
        <v>157992</v>
      </c>
      <c r="G120" s="15"/>
      <c r="H120" s="16"/>
      <c r="J120" s="16"/>
      <c r="K120" s="36"/>
      <c r="L120" s="36"/>
      <c r="M120" s="36"/>
    </row>
    <row r="121" spans="1:13" x14ac:dyDescent="0.2">
      <c r="A121" s="67" t="s">
        <v>215</v>
      </c>
      <c r="B121" s="67" t="s">
        <v>215</v>
      </c>
      <c r="C121" s="68" t="s">
        <v>216</v>
      </c>
      <c r="D121" s="64">
        <v>12211</v>
      </c>
      <c r="E121" s="65"/>
      <c r="F121" s="66">
        <f t="shared" si="3"/>
        <v>199673</v>
      </c>
      <c r="G121" s="15"/>
      <c r="H121" s="16"/>
      <c r="J121" s="16"/>
      <c r="K121" s="36"/>
      <c r="L121" s="36"/>
      <c r="M121" s="36"/>
    </row>
    <row r="122" spans="1:13" x14ac:dyDescent="0.2">
      <c r="A122" s="67" t="s">
        <v>217</v>
      </c>
      <c r="B122" s="67" t="s">
        <v>217</v>
      </c>
      <c r="C122" s="68" t="s">
        <v>218</v>
      </c>
      <c r="D122" s="64">
        <v>5398</v>
      </c>
      <c r="E122" s="65"/>
      <c r="F122" s="66">
        <f t="shared" si="3"/>
        <v>88268</v>
      </c>
      <c r="G122" s="15"/>
      <c r="H122" s="16"/>
      <c r="J122" s="16"/>
      <c r="K122" s="36"/>
      <c r="L122" s="36"/>
      <c r="M122" s="36"/>
    </row>
    <row r="123" spans="1:13" x14ac:dyDescent="0.2">
      <c r="A123" s="67" t="s">
        <v>219</v>
      </c>
      <c r="B123" s="67" t="s">
        <v>219</v>
      </c>
      <c r="C123" s="68" t="s">
        <v>220</v>
      </c>
      <c r="D123" s="64">
        <v>2216</v>
      </c>
      <c r="E123" s="65"/>
      <c r="F123" s="66">
        <f t="shared" si="3"/>
        <v>36236</v>
      </c>
      <c r="G123" s="15"/>
      <c r="H123" s="16"/>
      <c r="J123" s="16"/>
      <c r="K123" s="36"/>
      <c r="L123" s="36"/>
      <c r="M123" s="36"/>
    </row>
    <row r="124" spans="1:13" x14ac:dyDescent="0.2">
      <c r="A124" s="67"/>
      <c r="B124" s="67"/>
      <c r="C124" s="68"/>
      <c r="D124" s="72"/>
      <c r="E124" s="65"/>
      <c r="F124" s="72"/>
      <c r="G124" s="15"/>
      <c r="H124" s="16"/>
      <c r="L124" s="16"/>
    </row>
    <row r="125" spans="1:13" ht="13.5" thickBot="1" x14ac:dyDescent="0.25">
      <c r="A125" s="42"/>
      <c r="B125" s="42"/>
      <c r="C125" s="43"/>
      <c r="D125" s="73">
        <f>SUM(D8:D124)</f>
        <v>1454290</v>
      </c>
      <c r="E125" s="45"/>
      <c r="F125" s="73">
        <f>SUM(F8:F124)</f>
        <v>23780407</v>
      </c>
      <c r="H125" s="43"/>
      <c r="L125" s="16"/>
    </row>
    <row r="126" spans="1:13" ht="13.5" thickTop="1" x14ac:dyDescent="0.2">
      <c r="A126" s="42"/>
      <c r="B126" s="42"/>
      <c r="C126" s="43"/>
      <c r="D126" s="44"/>
      <c r="E126" s="45"/>
      <c r="F126" s="43"/>
    </row>
    <row r="127" spans="1:13" ht="13.5" thickBot="1" x14ac:dyDescent="0.25">
      <c r="A127" s="42"/>
      <c r="B127" s="42"/>
      <c r="C127" s="43"/>
      <c r="D127" s="44"/>
      <c r="E127" s="45"/>
      <c r="F127" s="43"/>
    </row>
    <row r="128" spans="1:13" ht="15.75" thickBot="1" x14ac:dyDescent="0.3">
      <c r="A128" s="42"/>
      <c r="B128" s="42"/>
      <c r="C128" s="120" t="s">
        <v>262</v>
      </c>
      <c r="D128" s="121"/>
      <c r="E128" s="121"/>
      <c r="F128" s="122"/>
      <c r="H128" s="125"/>
      <c r="I128" s="125"/>
      <c r="J128" s="125"/>
    </row>
    <row r="129" spans="1:10" x14ac:dyDescent="0.2">
      <c r="A129" s="42"/>
      <c r="B129" s="42"/>
      <c r="C129" s="74"/>
      <c r="D129" s="75" t="s">
        <v>264</v>
      </c>
      <c r="E129" s="76"/>
      <c r="F129" s="77">
        <v>25280407</v>
      </c>
      <c r="H129" s="20"/>
      <c r="I129" s="37"/>
      <c r="J129" s="37"/>
    </row>
    <row r="130" spans="1:10" x14ac:dyDescent="0.2">
      <c r="A130" s="42"/>
      <c r="B130" s="42"/>
      <c r="C130" s="74"/>
      <c r="D130" s="75" t="s">
        <v>278</v>
      </c>
      <c r="E130" s="76"/>
      <c r="F130" s="77">
        <v>-1500000</v>
      </c>
      <c r="H130" s="20"/>
      <c r="I130" s="37"/>
      <c r="J130" s="37"/>
    </row>
    <row r="131" spans="1:10" x14ac:dyDescent="0.2">
      <c r="A131" s="42"/>
      <c r="B131" s="42"/>
      <c r="C131" s="74"/>
      <c r="D131" s="75" t="s">
        <v>261</v>
      </c>
      <c r="E131" s="76"/>
      <c r="F131" s="77">
        <f>F129+F130</f>
        <v>23780407</v>
      </c>
      <c r="H131" s="20"/>
      <c r="I131" s="37"/>
      <c r="J131" s="37"/>
    </row>
    <row r="132" spans="1:10" x14ac:dyDescent="0.2">
      <c r="A132" s="42"/>
      <c r="B132" s="42"/>
      <c r="C132" s="74"/>
      <c r="D132" s="78" t="s">
        <v>275</v>
      </c>
      <c r="E132" s="79"/>
      <c r="F132" s="80"/>
      <c r="H132" s="19"/>
      <c r="I132" s="16"/>
      <c r="J132" s="16"/>
    </row>
    <row r="133" spans="1:10" x14ac:dyDescent="0.2">
      <c r="A133" s="42"/>
      <c r="B133" s="42"/>
      <c r="C133" s="74"/>
      <c r="D133" s="75" t="s">
        <v>285</v>
      </c>
      <c r="E133" s="79"/>
      <c r="F133" s="80">
        <f>F131</f>
        <v>23780407</v>
      </c>
      <c r="H133" s="20"/>
      <c r="I133" s="16"/>
      <c r="J133" s="16"/>
    </row>
    <row r="134" spans="1:10" x14ac:dyDescent="0.2">
      <c r="A134" s="42"/>
      <c r="B134" s="42"/>
      <c r="C134" s="74"/>
      <c r="D134" s="81" t="s">
        <v>257</v>
      </c>
      <c r="E134" s="79"/>
      <c r="F134" s="80">
        <f>D125</f>
        <v>1454290</v>
      </c>
      <c r="H134" s="18"/>
      <c r="I134" s="16"/>
      <c r="J134" s="16"/>
    </row>
    <row r="135" spans="1:10" x14ac:dyDescent="0.2">
      <c r="A135" s="42"/>
      <c r="B135" s="42"/>
      <c r="C135" s="74"/>
      <c r="D135" s="78" t="s">
        <v>258</v>
      </c>
      <c r="E135" s="82"/>
      <c r="F135" s="83">
        <f>F133/F134</f>
        <v>16.351901615221173</v>
      </c>
      <c r="H135" s="19"/>
      <c r="I135" s="38"/>
      <c r="J135" s="38"/>
    </row>
    <row r="136" spans="1:10" x14ac:dyDescent="0.2">
      <c r="A136" s="42"/>
      <c r="B136" s="42"/>
      <c r="C136" s="74"/>
      <c r="D136" s="81" t="s">
        <v>259</v>
      </c>
      <c r="E136" s="84"/>
      <c r="F136" s="85">
        <v>-2.7509843292628032E-6</v>
      </c>
      <c r="H136" s="18"/>
      <c r="I136" s="39"/>
      <c r="J136" s="39"/>
    </row>
    <row r="137" spans="1:10" x14ac:dyDescent="0.2">
      <c r="A137" s="42"/>
      <c r="B137" s="42"/>
      <c r="C137" s="74"/>
      <c r="D137" s="75" t="s">
        <v>258</v>
      </c>
      <c r="E137" s="86"/>
      <c r="F137" s="87">
        <f>SUM(F135:F136)</f>
        <v>16.351898864236844</v>
      </c>
      <c r="H137" s="20"/>
      <c r="I137" s="40"/>
      <c r="J137" s="40"/>
    </row>
    <row r="138" spans="1:10" x14ac:dyDescent="0.2">
      <c r="A138" s="42"/>
      <c r="B138" s="42"/>
      <c r="C138" s="74"/>
      <c r="D138" s="81" t="s">
        <v>260</v>
      </c>
      <c r="E138" s="79"/>
      <c r="F138" s="80">
        <f>F125-F133</f>
        <v>0</v>
      </c>
      <c r="H138" s="18"/>
      <c r="I138" s="16"/>
      <c r="J138" s="16"/>
    </row>
    <row r="139" spans="1:10" ht="13.5" thickBot="1" x14ac:dyDescent="0.25">
      <c r="A139" s="42"/>
      <c r="B139" s="42"/>
      <c r="C139" s="88"/>
      <c r="D139" s="89"/>
      <c r="E139" s="89"/>
      <c r="F139" s="90"/>
    </row>
    <row r="140" spans="1:10" x14ac:dyDescent="0.2">
      <c r="A140" s="42"/>
      <c r="B140" s="42"/>
      <c r="C140" s="43"/>
      <c r="D140" s="44"/>
      <c r="E140" s="45"/>
      <c r="F140" s="45"/>
    </row>
    <row r="141" spans="1:10" x14ac:dyDescent="0.2">
      <c r="A141" s="42"/>
      <c r="B141" s="42"/>
      <c r="C141" s="43"/>
      <c r="D141" s="44"/>
      <c r="E141" s="45"/>
      <c r="F141" s="45"/>
    </row>
    <row r="142" spans="1:10" x14ac:dyDescent="0.2">
      <c r="A142" s="42"/>
      <c r="B142" s="42"/>
      <c r="C142" s="43"/>
      <c r="D142" s="44"/>
      <c r="E142" s="45"/>
      <c r="F142" s="45"/>
    </row>
    <row r="143" spans="1:10" x14ac:dyDescent="0.2">
      <c r="F143" s="17"/>
    </row>
    <row r="144" spans="1:10" x14ac:dyDescent="0.2">
      <c r="F144" s="17"/>
    </row>
    <row r="145" spans="6:6" x14ac:dyDescent="0.2">
      <c r="F145" s="17"/>
    </row>
    <row r="146" spans="6:6" x14ac:dyDescent="0.2">
      <c r="F146" s="17"/>
    </row>
    <row r="147" spans="6:6" x14ac:dyDescent="0.2">
      <c r="F147" s="17"/>
    </row>
    <row r="148" spans="6:6" x14ac:dyDescent="0.2">
      <c r="F148" s="17"/>
    </row>
    <row r="149" spans="6:6" x14ac:dyDescent="0.2">
      <c r="F149" s="17"/>
    </row>
  </sheetData>
  <mergeCells count="4">
    <mergeCell ref="C128:F128"/>
    <mergeCell ref="H128:J128"/>
    <mergeCell ref="A2:F2"/>
    <mergeCell ref="A3:F3"/>
  </mergeCells>
  <phoneticPr fontId="0" type="noConversion"/>
  <printOptions horizontalCentered="1"/>
  <pageMargins left="0.18" right="0.16" top="0.37" bottom="0.59" header="0.2" footer="0.19"/>
  <pageSetup scale="68" fitToHeight="2" orientation="portrait" r:id="rId1"/>
  <headerFooter>
    <oddFooter>&amp;L&amp;"Calibri,Italic"&amp;8Division of School Business Services
School Allotments Section
&amp;Z
&amp;F&amp;C &amp;R&amp;"Calibri,Italic"&amp;8 11/22/2016
Page &amp;P of &amp;N</oddFooter>
  </headerFooter>
  <rowBreaks count="1" manualBreakCount="1">
    <brk id="11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I34"/>
  <sheetViews>
    <sheetView workbookViewId="0">
      <selection activeCell="H16" sqref="H16"/>
    </sheetView>
  </sheetViews>
  <sheetFormatPr defaultRowHeight="12.75" x14ac:dyDescent="0.2"/>
  <cols>
    <col min="1" max="1" width="38.85546875" customWidth="1"/>
    <col min="2" max="2" width="1.5703125" customWidth="1"/>
    <col min="3" max="3" width="16.5703125" customWidth="1"/>
    <col min="4" max="4" width="6.7109375" customWidth="1"/>
    <col min="6" max="6" width="14.140625" bestFit="1" customWidth="1"/>
    <col min="7" max="7" width="9.85546875" customWidth="1"/>
    <col min="9" max="9" width="13.42578125" bestFit="1" customWidth="1"/>
  </cols>
  <sheetData>
    <row r="1" spans="1:9" x14ac:dyDescent="0.2">
      <c r="A1" s="118" t="s">
        <v>273</v>
      </c>
      <c r="B1" s="118"/>
      <c r="C1" s="118"/>
      <c r="D1" s="118"/>
      <c r="E1" s="118"/>
      <c r="F1" s="119"/>
      <c r="G1" s="119"/>
    </row>
    <row r="2" spans="1:9" ht="76.900000000000006" customHeight="1" x14ac:dyDescent="0.2">
      <c r="A2" s="118"/>
      <c r="B2" s="118"/>
      <c r="C2" s="118"/>
      <c r="D2" s="118"/>
      <c r="E2" s="118"/>
      <c r="F2" s="119"/>
      <c r="G2" s="119"/>
    </row>
    <row r="3" spans="1:9" ht="25.15" customHeight="1" x14ac:dyDescent="0.25">
      <c r="A3" s="25" t="s">
        <v>263</v>
      </c>
      <c r="B3" s="2"/>
    </row>
    <row r="4" spans="1:9" ht="18" x14ac:dyDescent="0.25">
      <c r="A4" s="1" t="s">
        <v>265</v>
      </c>
      <c r="B4" s="2"/>
    </row>
    <row r="5" spans="1:9" x14ac:dyDescent="0.2">
      <c r="C5" s="12" t="s">
        <v>22</v>
      </c>
      <c r="D5" s="12" t="s">
        <v>6</v>
      </c>
    </row>
    <row r="6" spans="1:9" x14ac:dyDescent="0.2">
      <c r="A6" s="11" t="s">
        <v>2</v>
      </c>
      <c r="C6" s="23">
        <v>0</v>
      </c>
    </row>
    <row r="8" spans="1:9" x14ac:dyDescent="0.2">
      <c r="A8" s="10" t="s">
        <v>7</v>
      </c>
    </row>
    <row r="9" spans="1:9" x14ac:dyDescent="0.2">
      <c r="A9" t="s">
        <v>3</v>
      </c>
      <c r="C9" s="3">
        <f>ROUND(C$6*D9,0)</f>
        <v>0</v>
      </c>
      <c r="D9" s="4">
        <v>0.5</v>
      </c>
    </row>
    <row r="10" spans="1:9" x14ac:dyDescent="0.2">
      <c r="A10" t="s">
        <v>0</v>
      </c>
      <c r="C10" s="3">
        <f>ROUND(C$6*D10,0)</f>
        <v>0</v>
      </c>
      <c r="D10" s="4">
        <v>0.15</v>
      </c>
    </row>
    <row r="11" spans="1:9" ht="18" x14ac:dyDescent="0.25">
      <c r="A11" t="s">
        <v>13</v>
      </c>
      <c r="C11" s="3">
        <f>ROUND(C$6*D11,0)</f>
        <v>0</v>
      </c>
      <c r="D11" s="4">
        <v>0.35</v>
      </c>
    </row>
    <row r="15" spans="1:9" ht="18" x14ac:dyDescent="0.25">
      <c r="A15" s="13" t="s">
        <v>14</v>
      </c>
    </row>
    <row r="16" spans="1:9" ht="18" x14ac:dyDescent="0.25">
      <c r="A16" t="s">
        <v>15</v>
      </c>
      <c r="C16" s="26">
        <f>ROUND((C$11-C$20)*D16,0)</f>
        <v>0</v>
      </c>
      <c r="D16" s="4">
        <v>0.4</v>
      </c>
      <c r="F16" s="24"/>
      <c r="I16" s="34" t="s">
        <v>274</v>
      </c>
    </row>
    <row r="17" spans="1:9" x14ac:dyDescent="0.2">
      <c r="A17" t="s">
        <v>1</v>
      </c>
      <c r="C17" s="5">
        <f>ROUND((C$11-C$20)*D17,0)</f>
        <v>0</v>
      </c>
      <c r="D17" s="4">
        <v>0.1</v>
      </c>
      <c r="F17" s="15"/>
      <c r="I17" s="34"/>
    </row>
    <row r="18" spans="1:9" ht="25.5" x14ac:dyDescent="0.2">
      <c r="A18" s="7" t="s">
        <v>8</v>
      </c>
      <c r="F18" s="29"/>
      <c r="G18" s="24"/>
      <c r="I18" s="34"/>
    </row>
    <row r="19" spans="1:9" ht="51" x14ac:dyDescent="0.2">
      <c r="A19" s="7" t="s">
        <v>5</v>
      </c>
      <c r="C19" s="5">
        <f>ROUND((C$11-C$20)*D19,0)</f>
        <v>0</v>
      </c>
      <c r="D19" s="4">
        <v>0.5</v>
      </c>
      <c r="I19" s="34"/>
    </row>
    <row r="20" spans="1:9" x14ac:dyDescent="0.2">
      <c r="A20" t="s">
        <v>4</v>
      </c>
      <c r="C20" s="5">
        <v>0</v>
      </c>
      <c r="D20" s="6"/>
      <c r="I20" s="34"/>
    </row>
    <row r="21" spans="1:9" ht="13.5" thickBot="1" x14ac:dyDescent="0.25">
      <c r="A21" t="s">
        <v>9</v>
      </c>
      <c r="C21" s="8">
        <f>SUM(C16:C20)</f>
        <v>0</v>
      </c>
    </row>
    <row r="22" spans="1:9" ht="13.5" thickTop="1" x14ac:dyDescent="0.2"/>
    <row r="23" spans="1:9" x14ac:dyDescent="0.2">
      <c r="A23" s="27" t="s">
        <v>267</v>
      </c>
    </row>
    <row r="25" spans="1:9" ht="18" x14ac:dyDescent="0.25">
      <c r="A25" s="13" t="s">
        <v>16</v>
      </c>
    </row>
    <row r="26" spans="1:9" x14ac:dyDescent="0.2">
      <c r="A26" t="s">
        <v>10</v>
      </c>
    </row>
    <row r="27" spans="1:9" ht="38.25" x14ac:dyDescent="0.2">
      <c r="A27" s="7" t="s">
        <v>21</v>
      </c>
    </row>
    <row r="28" spans="1:9" x14ac:dyDescent="0.2">
      <c r="A28" t="s">
        <v>11</v>
      </c>
    </row>
    <row r="30" spans="1:9" x14ac:dyDescent="0.2">
      <c r="A30" t="s">
        <v>12</v>
      </c>
    </row>
    <row r="31" spans="1:9" x14ac:dyDescent="0.2">
      <c r="A31" t="s">
        <v>17</v>
      </c>
    </row>
    <row r="32" spans="1:9" ht="12.75" customHeight="1" x14ac:dyDescent="0.2">
      <c r="A32" s="22" t="s">
        <v>18</v>
      </c>
    </row>
    <row r="33" spans="1:1" ht="12.75" customHeight="1" x14ac:dyDescent="0.2">
      <c r="A33" s="22" t="s">
        <v>20</v>
      </c>
    </row>
    <row r="34" spans="1:1" x14ac:dyDescent="0.2">
      <c r="A34" t="s">
        <v>19</v>
      </c>
    </row>
  </sheetData>
  <mergeCells count="1">
    <mergeCell ref="A1:G2"/>
  </mergeCells>
  <phoneticPr fontId="0" type="noConversion"/>
  <pageMargins left="0.34" right="0.75" top="1" bottom="1" header="0.5" footer="0.5"/>
  <pageSetup scale="70" orientation="portrait" r:id="rId1"/>
  <headerFooter alignWithMargins="0">
    <oddFooter>&amp;L&amp;"Arial,Italic"&amp;8&amp;Z&amp;F
&amp;A&amp;R&amp;"Arial,Italic"&amp;8&amp;D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R146"/>
  <sheetViews>
    <sheetView zoomScaleNormal="100" workbookViewId="0">
      <pane xSplit="3" ySplit="7" topLeftCell="D8" activePane="bottomRight" state="frozen"/>
      <selection activeCell="K82" sqref="K82"/>
      <selection pane="topRight" activeCell="K82" sqref="K82"/>
      <selection pane="bottomLeft" activeCell="K82" sqref="K82"/>
      <selection pane="bottomRight" activeCell="F31" sqref="F31"/>
    </sheetView>
  </sheetViews>
  <sheetFormatPr defaultRowHeight="12.75" x14ac:dyDescent="0.2"/>
  <cols>
    <col min="1" max="1" width="6.5703125" style="9" customWidth="1"/>
    <col min="2" max="2" width="5.7109375" style="9" customWidth="1"/>
    <col min="3" max="3" width="18.5703125" customWidth="1"/>
    <col min="4" max="4" width="12.5703125" style="15" customWidth="1"/>
    <col min="5" max="5" width="1.42578125" style="17" customWidth="1"/>
    <col min="6" max="6" width="15.42578125" customWidth="1"/>
    <col min="7" max="7" width="11" customWidth="1"/>
    <col min="8" max="8" width="11.5703125" style="17" customWidth="1"/>
    <col min="9" max="10" width="9.140625" style="17"/>
    <col min="11" max="11" width="10.28515625" style="17" bestFit="1" customWidth="1"/>
    <col min="12" max="12" width="9.140625" style="17"/>
    <col min="13" max="13" width="10.28515625" style="17" bestFit="1" customWidth="1"/>
    <col min="14" max="14" width="15.28515625" style="17" bestFit="1" customWidth="1"/>
    <col min="15" max="18" width="9.140625" style="17"/>
  </cols>
  <sheetData>
    <row r="1" spans="1:18" ht="10.5" customHeight="1" x14ac:dyDescent="0.2">
      <c r="A1" s="42"/>
      <c r="B1" s="42"/>
      <c r="C1" s="43"/>
      <c r="D1" s="44"/>
      <c r="E1" s="45"/>
      <c r="F1" s="43"/>
      <c r="G1" s="43"/>
    </row>
    <row r="2" spans="1:18" ht="17.25" customHeight="1" x14ac:dyDescent="0.3">
      <c r="A2" s="123" t="s">
        <v>276</v>
      </c>
      <c r="B2" s="123"/>
      <c r="C2" s="123"/>
      <c r="D2" s="123"/>
      <c r="E2" s="123"/>
      <c r="F2" s="123"/>
      <c r="G2" s="43"/>
    </row>
    <row r="3" spans="1:18" ht="17.25" customHeight="1" x14ac:dyDescent="0.25">
      <c r="A3" s="124" t="s">
        <v>288</v>
      </c>
      <c r="B3" s="124"/>
      <c r="C3" s="124"/>
      <c r="D3" s="124"/>
      <c r="E3" s="124"/>
      <c r="F3" s="124"/>
      <c r="G3" s="43"/>
    </row>
    <row r="4" spans="1:18" ht="13.5" thickBot="1" x14ac:dyDescent="0.25">
      <c r="A4" s="42"/>
      <c r="B4" s="42"/>
      <c r="C4" s="43"/>
      <c r="D4" s="44"/>
      <c r="E4" s="45"/>
      <c r="F4" s="43"/>
      <c r="G4" s="43"/>
    </row>
    <row r="5" spans="1:18" ht="30" x14ac:dyDescent="0.25">
      <c r="A5" s="46"/>
      <c r="B5" s="47"/>
      <c r="C5" s="48"/>
      <c r="D5" s="91" t="s">
        <v>256</v>
      </c>
      <c r="E5" s="45"/>
      <c r="F5" s="49" t="s">
        <v>280</v>
      </c>
      <c r="G5" s="43"/>
    </row>
    <row r="6" spans="1:18" ht="15.75" thickBot="1" x14ac:dyDescent="0.25">
      <c r="A6" s="50"/>
      <c r="B6" s="51"/>
      <c r="C6" s="52"/>
      <c r="D6" s="53"/>
      <c r="E6" s="45"/>
      <c r="F6" s="54"/>
      <c r="G6" s="43"/>
    </row>
    <row r="7" spans="1:18" s="14" customFormat="1" ht="49.5" customHeight="1" thickBot="1" x14ac:dyDescent="0.25">
      <c r="A7" s="55" t="s">
        <v>255</v>
      </c>
      <c r="B7" s="56" t="s">
        <v>23</v>
      </c>
      <c r="C7" s="57" t="s">
        <v>221</v>
      </c>
      <c r="D7" s="58" t="s">
        <v>289</v>
      </c>
      <c r="E7" s="59"/>
      <c r="F7" s="60" t="s">
        <v>281</v>
      </c>
      <c r="G7" s="61"/>
      <c r="H7" s="35"/>
      <c r="I7" s="35"/>
      <c r="J7" s="35"/>
      <c r="K7" s="35"/>
      <c r="L7" s="21"/>
      <c r="M7" s="21"/>
      <c r="N7" s="35"/>
      <c r="O7" s="21"/>
      <c r="P7" s="21"/>
      <c r="Q7" s="21"/>
      <c r="R7" s="21"/>
    </row>
    <row r="8" spans="1:18" x14ac:dyDescent="0.2">
      <c r="A8" s="62" t="s">
        <v>24</v>
      </c>
      <c r="B8" s="62" t="s">
        <v>24</v>
      </c>
      <c r="C8" s="63" t="s">
        <v>25</v>
      </c>
      <c r="D8" s="64">
        <v>22764</v>
      </c>
      <c r="E8" s="65"/>
      <c r="F8" s="66">
        <f t="shared" ref="F8:F39" si="0">ROUND(D8*F$134,0)</f>
        <v>369497</v>
      </c>
      <c r="G8" s="44"/>
      <c r="H8" s="16"/>
      <c r="I8" s="16"/>
      <c r="J8" s="16"/>
      <c r="K8" s="16"/>
      <c r="L8" s="36"/>
      <c r="M8" s="36"/>
      <c r="N8" s="36"/>
    </row>
    <row r="9" spans="1:18" x14ac:dyDescent="0.2">
      <c r="A9" s="67" t="s">
        <v>26</v>
      </c>
      <c r="B9" s="67" t="s">
        <v>26</v>
      </c>
      <c r="C9" s="68" t="s">
        <v>27</v>
      </c>
      <c r="D9" s="64">
        <v>4992</v>
      </c>
      <c r="E9" s="65"/>
      <c r="F9" s="66">
        <f t="shared" si="0"/>
        <v>81028</v>
      </c>
      <c r="G9" s="44"/>
      <c r="H9" s="16"/>
      <c r="I9" s="16"/>
      <c r="J9" s="16"/>
      <c r="K9" s="16"/>
      <c r="L9" s="36"/>
      <c r="M9" s="36"/>
      <c r="N9" s="36"/>
    </row>
    <row r="10" spans="1:18" x14ac:dyDescent="0.2">
      <c r="A10" s="67" t="s">
        <v>28</v>
      </c>
      <c r="B10" s="67" t="s">
        <v>28</v>
      </c>
      <c r="C10" s="68" t="s">
        <v>29</v>
      </c>
      <c r="D10" s="64">
        <v>1410</v>
      </c>
      <c r="E10" s="65"/>
      <c r="F10" s="66">
        <f t="shared" si="0"/>
        <v>22887</v>
      </c>
      <c r="G10" s="44"/>
      <c r="H10" s="16"/>
      <c r="I10" s="16"/>
      <c r="J10" s="16"/>
      <c r="K10" s="16"/>
      <c r="L10" s="36"/>
      <c r="M10" s="36"/>
      <c r="N10" s="36"/>
    </row>
    <row r="11" spans="1:18" x14ac:dyDescent="0.2">
      <c r="A11" s="67" t="s">
        <v>30</v>
      </c>
      <c r="B11" s="67" t="s">
        <v>30</v>
      </c>
      <c r="C11" s="68" t="s">
        <v>31</v>
      </c>
      <c r="D11" s="64">
        <v>3445</v>
      </c>
      <c r="E11" s="65"/>
      <c r="F11" s="66">
        <f t="shared" si="0"/>
        <v>55918</v>
      </c>
      <c r="G11" s="44"/>
      <c r="H11" s="16"/>
      <c r="I11" s="16"/>
      <c r="J11" s="16"/>
      <c r="K11" s="16"/>
      <c r="L11" s="36"/>
      <c r="M11" s="36"/>
      <c r="N11" s="36"/>
    </row>
    <row r="12" spans="1:18" x14ac:dyDescent="0.2">
      <c r="A12" s="67" t="s">
        <v>32</v>
      </c>
      <c r="B12" s="67" t="s">
        <v>32</v>
      </c>
      <c r="C12" s="68" t="s">
        <v>33</v>
      </c>
      <c r="D12" s="64">
        <v>3110</v>
      </c>
      <c r="E12" s="65"/>
      <c r="F12" s="66">
        <f t="shared" si="0"/>
        <v>50480</v>
      </c>
      <c r="G12" s="44"/>
      <c r="H12" s="16"/>
      <c r="I12" s="16"/>
      <c r="J12" s="16"/>
      <c r="K12" s="16"/>
      <c r="L12" s="36"/>
      <c r="M12" s="36"/>
      <c r="N12" s="36"/>
    </row>
    <row r="13" spans="1:18" x14ac:dyDescent="0.2">
      <c r="A13" s="67" t="s">
        <v>34</v>
      </c>
      <c r="B13" s="67" t="s">
        <v>34</v>
      </c>
      <c r="C13" s="68" t="s">
        <v>35</v>
      </c>
      <c r="D13" s="64">
        <v>2099</v>
      </c>
      <c r="E13" s="65"/>
      <c r="F13" s="66">
        <f t="shared" si="0"/>
        <v>34070</v>
      </c>
      <c r="G13" s="44"/>
      <c r="H13" s="16"/>
      <c r="I13" s="16"/>
      <c r="J13" s="16"/>
      <c r="K13" s="16"/>
      <c r="L13" s="36"/>
      <c r="M13" s="36"/>
      <c r="N13" s="36"/>
    </row>
    <row r="14" spans="1:18" x14ac:dyDescent="0.2">
      <c r="A14" s="67" t="s">
        <v>36</v>
      </c>
      <c r="B14" s="67" t="s">
        <v>36</v>
      </c>
      <c r="C14" s="68" t="s">
        <v>37</v>
      </c>
      <c r="D14" s="64">
        <v>6940</v>
      </c>
      <c r="E14" s="65"/>
      <c r="F14" s="66">
        <f t="shared" si="0"/>
        <v>112647</v>
      </c>
      <c r="G14" s="44"/>
      <c r="H14" s="16"/>
      <c r="I14" s="16"/>
      <c r="J14" s="16"/>
      <c r="K14" s="16"/>
      <c r="L14" s="36"/>
      <c r="M14" s="36"/>
      <c r="N14" s="36"/>
    </row>
    <row r="15" spans="1:18" x14ac:dyDescent="0.2">
      <c r="A15" s="67" t="s">
        <v>38</v>
      </c>
      <c r="B15" s="67" t="s">
        <v>38</v>
      </c>
      <c r="C15" s="68" t="s">
        <v>39</v>
      </c>
      <c r="D15" s="64">
        <v>2316</v>
      </c>
      <c r="E15" s="65"/>
      <c r="F15" s="66">
        <f t="shared" si="0"/>
        <v>37592</v>
      </c>
      <c r="G15" s="44"/>
      <c r="H15" s="16"/>
      <c r="I15" s="16"/>
      <c r="J15" s="16"/>
      <c r="K15" s="16"/>
      <c r="L15" s="36"/>
      <c r="M15" s="36"/>
      <c r="N15" s="36"/>
    </row>
    <row r="16" spans="1:18" x14ac:dyDescent="0.2">
      <c r="A16" s="67" t="s">
        <v>40</v>
      </c>
      <c r="B16" s="67" t="s">
        <v>40</v>
      </c>
      <c r="C16" s="68" t="s">
        <v>41</v>
      </c>
      <c r="D16" s="64">
        <v>4661</v>
      </c>
      <c r="E16" s="65"/>
      <c r="F16" s="66">
        <f t="shared" si="0"/>
        <v>75656</v>
      </c>
      <c r="G16" s="44"/>
      <c r="H16" s="16"/>
      <c r="I16" s="16"/>
      <c r="J16" s="16"/>
      <c r="K16" s="16"/>
      <c r="L16" s="36"/>
      <c r="M16" s="36"/>
      <c r="N16" s="36"/>
    </row>
    <row r="17" spans="1:14" x14ac:dyDescent="0.2">
      <c r="A17" s="67" t="s">
        <v>42</v>
      </c>
      <c r="B17" s="67" t="s">
        <v>42</v>
      </c>
      <c r="C17" s="68" t="s">
        <v>43</v>
      </c>
      <c r="D17" s="64">
        <v>12618</v>
      </c>
      <c r="E17" s="65"/>
      <c r="F17" s="66">
        <f t="shared" si="0"/>
        <v>204811</v>
      </c>
      <c r="G17" s="44"/>
      <c r="H17" s="16"/>
      <c r="I17" s="16"/>
      <c r="J17" s="16"/>
      <c r="K17" s="16"/>
      <c r="L17" s="36"/>
      <c r="M17" s="36"/>
      <c r="N17" s="36"/>
    </row>
    <row r="18" spans="1:14" x14ac:dyDescent="0.2">
      <c r="A18" s="67" t="s">
        <v>44</v>
      </c>
      <c r="B18" s="67" t="s">
        <v>44</v>
      </c>
      <c r="C18" s="68" t="s">
        <v>45</v>
      </c>
      <c r="D18" s="64">
        <v>24687</v>
      </c>
      <c r="E18" s="65"/>
      <c r="F18" s="66">
        <f t="shared" si="0"/>
        <v>400710</v>
      </c>
      <c r="G18" s="44"/>
      <c r="H18" s="16"/>
      <c r="I18" s="16"/>
      <c r="J18" s="16"/>
      <c r="K18" s="16"/>
      <c r="L18" s="36"/>
      <c r="M18" s="36"/>
      <c r="N18" s="36"/>
    </row>
    <row r="19" spans="1:14" x14ac:dyDescent="0.2">
      <c r="A19" s="67" t="s">
        <v>44</v>
      </c>
      <c r="B19" s="67" t="s">
        <v>222</v>
      </c>
      <c r="C19" s="68" t="s">
        <v>223</v>
      </c>
      <c r="D19" s="64">
        <v>4501</v>
      </c>
      <c r="E19" s="65"/>
      <c r="F19" s="66">
        <f t="shared" si="0"/>
        <v>73059</v>
      </c>
      <c r="G19" s="44"/>
      <c r="H19" s="16"/>
      <c r="I19" s="16"/>
      <c r="J19" s="16"/>
      <c r="K19" s="16"/>
      <c r="L19" s="36"/>
      <c r="M19" s="36"/>
      <c r="N19" s="36"/>
    </row>
    <row r="20" spans="1:14" x14ac:dyDescent="0.2">
      <c r="A20" s="67" t="s">
        <v>46</v>
      </c>
      <c r="B20" s="67" t="s">
        <v>46</v>
      </c>
      <c r="C20" s="68" t="s">
        <v>47</v>
      </c>
      <c r="D20" s="64">
        <v>12448</v>
      </c>
      <c r="E20" s="65"/>
      <c r="F20" s="66">
        <f t="shared" si="0"/>
        <v>202051</v>
      </c>
      <c r="G20" s="44"/>
      <c r="H20" s="16"/>
      <c r="I20" s="16"/>
      <c r="J20" s="16"/>
      <c r="K20" s="16"/>
      <c r="L20" s="36"/>
      <c r="M20" s="36"/>
      <c r="N20" s="36"/>
    </row>
    <row r="21" spans="1:14" x14ac:dyDescent="0.2">
      <c r="A21" s="67" t="s">
        <v>48</v>
      </c>
      <c r="B21" s="67" t="s">
        <v>48</v>
      </c>
      <c r="C21" s="68" t="s">
        <v>49</v>
      </c>
      <c r="D21" s="64">
        <v>31941</v>
      </c>
      <c r="E21" s="65"/>
      <c r="F21" s="66">
        <f t="shared" si="0"/>
        <v>518454</v>
      </c>
      <c r="G21" s="44"/>
      <c r="H21" s="16"/>
      <c r="I21" s="16"/>
      <c r="J21" s="16"/>
      <c r="K21" s="16"/>
      <c r="L21" s="36"/>
      <c r="M21" s="36"/>
      <c r="N21" s="36"/>
    </row>
    <row r="22" spans="1:14" x14ac:dyDescent="0.2">
      <c r="A22" s="69" t="s">
        <v>48</v>
      </c>
      <c r="B22" s="69" t="s">
        <v>224</v>
      </c>
      <c r="C22" s="70" t="s">
        <v>225</v>
      </c>
      <c r="D22" s="64">
        <v>4068</v>
      </c>
      <c r="E22" s="65"/>
      <c r="F22" s="66">
        <f t="shared" si="0"/>
        <v>66030</v>
      </c>
      <c r="G22" s="44"/>
      <c r="H22" s="16"/>
      <c r="I22" s="16"/>
      <c r="J22" s="16"/>
      <c r="K22" s="16"/>
      <c r="L22" s="36"/>
      <c r="M22" s="36"/>
      <c r="N22" s="36"/>
    </row>
    <row r="23" spans="1:14" x14ac:dyDescent="0.2">
      <c r="A23" s="71" t="s">
        <v>180</v>
      </c>
      <c r="B23" s="69">
        <v>132</v>
      </c>
      <c r="C23" s="70" t="s">
        <v>225</v>
      </c>
      <c r="D23" s="64">
        <v>1287</v>
      </c>
      <c r="E23" s="65"/>
      <c r="F23" s="66">
        <f t="shared" si="0"/>
        <v>20890</v>
      </c>
      <c r="G23" s="44"/>
      <c r="H23" s="16"/>
      <c r="K23" s="16"/>
      <c r="L23" s="36"/>
      <c r="M23" s="36"/>
      <c r="N23" s="36"/>
    </row>
    <row r="24" spans="1:14" x14ac:dyDescent="0.2">
      <c r="A24" s="67" t="s">
        <v>50</v>
      </c>
      <c r="B24" s="67" t="s">
        <v>50</v>
      </c>
      <c r="C24" s="68" t="s">
        <v>51</v>
      </c>
      <c r="D24" s="64">
        <v>12088</v>
      </c>
      <c r="E24" s="65"/>
      <c r="F24" s="66">
        <f t="shared" si="0"/>
        <v>196208</v>
      </c>
      <c r="G24" s="44"/>
      <c r="H24" s="16"/>
      <c r="I24" s="16"/>
      <c r="K24" s="16"/>
      <c r="L24" s="36"/>
      <c r="M24" s="36"/>
      <c r="N24" s="36"/>
    </row>
    <row r="25" spans="1:14" x14ac:dyDescent="0.2">
      <c r="A25" s="67" t="s">
        <v>52</v>
      </c>
      <c r="B25" s="67" t="s">
        <v>52</v>
      </c>
      <c r="C25" s="68" t="s">
        <v>53</v>
      </c>
      <c r="D25" s="64">
        <v>1826</v>
      </c>
      <c r="E25" s="65"/>
      <c r="F25" s="66">
        <f t="shared" si="0"/>
        <v>29639</v>
      </c>
      <c r="G25" s="44"/>
      <c r="H25" s="16"/>
      <c r="I25" s="16"/>
      <c r="K25" s="16"/>
      <c r="L25" s="36"/>
      <c r="M25" s="36"/>
      <c r="N25" s="36"/>
    </row>
    <row r="26" spans="1:14" x14ac:dyDescent="0.2">
      <c r="A26" s="67" t="s">
        <v>54</v>
      </c>
      <c r="B26" s="67" t="s">
        <v>54</v>
      </c>
      <c r="C26" s="68" t="s">
        <v>55</v>
      </c>
      <c r="D26" s="64">
        <v>8391</v>
      </c>
      <c r="E26" s="65"/>
      <c r="F26" s="66">
        <f t="shared" si="0"/>
        <v>136199</v>
      </c>
      <c r="G26" s="44"/>
      <c r="H26" s="16"/>
      <c r="I26" s="16"/>
      <c r="K26" s="16"/>
      <c r="L26" s="36"/>
      <c r="M26" s="36"/>
      <c r="N26" s="36"/>
    </row>
    <row r="27" spans="1:14" x14ac:dyDescent="0.2">
      <c r="A27" s="67" t="s">
        <v>56</v>
      </c>
      <c r="B27" s="67" t="s">
        <v>56</v>
      </c>
      <c r="C27" s="68" t="s">
        <v>57</v>
      </c>
      <c r="D27" s="64">
        <v>2718</v>
      </c>
      <c r="E27" s="65"/>
      <c r="F27" s="66">
        <f t="shared" si="0"/>
        <v>44118</v>
      </c>
      <c r="G27" s="44"/>
      <c r="H27" s="16"/>
      <c r="I27" s="16"/>
      <c r="K27" s="16"/>
      <c r="L27" s="36"/>
      <c r="M27" s="36"/>
      <c r="N27" s="36"/>
    </row>
    <row r="28" spans="1:14" x14ac:dyDescent="0.2">
      <c r="A28" s="67" t="s">
        <v>58</v>
      </c>
      <c r="B28" s="67" t="s">
        <v>58</v>
      </c>
      <c r="C28" s="68" t="s">
        <v>59</v>
      </c>
      <c r="D28" s="64">
        <v>16465</v>
      </c>
      <c r="E28" s="65"/>
      <c r="F28" s="66">
        <f t="shared" si="0"/>
        <v>267254</v>
      </c>
      <c r="G28" s="44"/>
      <c r="H28" s="16"/>
      <c r="I28" s="16"/>
      <c r="K28" s="16"/>
      <c r="L28" s="36"/>
      <c r="M28" s="36"/>
      <c r="N28" s="36"/>
    </row>
    <row r="29" spans="1:14" x14ac:dyDescent="0.2">
      <c r="A29" s="67" t="s">
        <v>58</v>
      </c>
      <c r="B29" s="67" t="s">
        <v>226</v>
      </c>
      <c r="C29" s="68" t="s">
        <v>227</v>
      </c>
      <c r="D29" s="64">
        <v>4305</v>
      </c>
      <c r="E29" s="65"/>
      <c r="F29" s="66">
        <f t="shared" si="0"/>
        <v>69877</v>
      </c>
      <c r="G29" s="44"/>
      <c r="H29" s="16"/>
      <c r="I29" s="16"/>
      <c r="K29" s="16"/>
      <c r="L29" s="36"/>
      <c r="M29" s="36"/>
      <c r="N29" s="36"/>
    </row>
    <row r="30" spans="1:14" x14ac:dyDescent="0.2">
      <c r="A30" s="67" t="s">
        <v>58</v>
      </c>
      <c r="B30" s="67" t="s">
        <v>228</v>
      </c>
      <c r="C30" s="68" t="s">
        <v>229</v>
      </c>
      <c r="D30" s="64">
        <v>3120</v>
      </c>
      <c r="E30" s="65"/>
      <c r="F30" s="66">
        <f t="shared" si="0"/>
        <v>50643</v>
      </c>
      <c r="G30" s="44"/>
      <c r="H30" s="16"/>
      <c r="I30" s="16"/>
      <c r="K30" s="16"/>
      <c r="L30" s="36"/>
      <c r="M30" s="36"/>
      <c r="N30" s="36"/>
    </row>
    <row r="31" spans="1:14" x14ac:dyDescent="0.2">
      <c r="A31" s="67" t="s">
        <v>60</v>
      </c>
      <c r="B31" s="67" t="s">
        <v>60</v>
      </c>
      <c r="C31" s="68" t="s">
        <v>61</v>
      </c>
      <c r="D31" s="64">
        <v>8608</v>
      </c>
      <c r="E31" s="65"/>
      <c r="F31" s="66">
        <f t="shared" si="0"/>
        <v>139722</v>
      </c>
      <c r="G31" s="44"/>
      <c r="H31" s="16"/>
      <c r="I31" s="16"/>
      <c r="K31" s="16"/>
      <c r="L31" s="36"/>
      <c r="M31" s="36"/>
      <c r="N31" s="36"/>
    </row>
    <row r="32" spans="1:14" x14ac:dyDescent="0.2">
      <c r="A32" s="67" t="s">
        <v>62</v>
      </c>
      <c r="B32" s="67" t="s">
        <v>62</v>
      </c>
      <c r="C32" s="68" t="s">
        <v>63</v>
      </c>
      <c r="D32" s="64">
        <v>3397</v>
      </c>
      <c r="E32" s="65"/>
      <c r="F32" s="66">
        <f t="shared" si="0"/>
        <v>55139</v>
      </c>
      <c r="G32" s="44"/>
      <c r="H32" s="16"/>
      <c r="I32" s="16"/>
      <c r="K32" s="16"/>
      <c r="L32" s="36"/>
      <c r="M32" s="36"/>
      <c r="N32" s="36"/>
    </row>
    <row r="33" spans="1:14" x14ac:dyDescent="0.2">
      <c r="A33" s="67" t="s">
        <v>64</v>
      </c>
      <c r="B33" s="67" t="s">
        <v>64</v>
      </c>
      <c r="C33" s="68" t="s">
        <v>65</v>
      </c>
      <c r="D33" s="64">
        <v>2082</v>
      </c>
      <c r="E33" s="65"/>
      <c r="F33" s="66">
        <f t="shared" si="0"/>
        <v>33794</v>
      </c>
      <c r="G33" s="44"/>
      <c r="H33" s="16"/>
      <c r="I33" s="16"/>
      <c r="K33" s="16"/>
      <c r="L33" s="36"/>
      <c r="M33" s="36"/>
      <c r="N33" s="36"/>
    </row>
    <row r="34" spans="1:14" x14ac:dyDescent="0.2">
      <c r="A34" s="67" t="s">
        <v>66</v>
      </c>
      <c r="B34" s="67" t="s">
        <v>66</v>
      </c>
      <c r="C34" s="68" t="s">
        <v>67</v>
      </c>
      <c r="D34" s="64">
        <v>1337</v>
      </c>
      <c r="E34" s="65"/>
      <c r="F34" s="66">
        <f t="shared" si="0"/>
        <v>21702</v>
      </c>
      <c r="G34" s="44"/>
      <c r="H34" s="16"/>
      <c r="I34" s="16"/>
      <c r="K34" s="16"/>
      <c r="L34" s="36"/>
      <c r="M34" s="36"/>
      <c r="N34" s="36"/>
    </row>
    <row r="35" spans="1:14" x14ac:dyDescent="0.2">
      <c r="A35" s="67" t="s">
        <v>68</v>
      </c>
      <c r="B35" s="67" t="s">
        <v>68</v>
      </c>
      <c r="C35" s="68" t="s">
        <v>69</v>
      </c>
      <c r="D35" s="64">
        <v>15033</v>
      </c>
      <c r="E35" s="65"/>
      <c r="F35" s="66">
        <f t="shared" si="0"/>
        <v>244010</v>
      </c>
      <c r="G35" s="44"/>
      <c r="H35" s="16"/>
      <c r="I35" s="16"/>
      <c r="K35" s="16"/>
      <c r="L35" s="36"/>
      <c r="M35" s="36"/>
      <c r="N35" s="36"/>
    </row>
    <row r="36" spans="1:14" x14ac:dyDescent="0.2">
      <c r="A36" s="67" t="s">
        <v>70</v>
      </c>
      <c r="B36" s="67" t="s">
        <v>70</v>
      </c>
      <c r="C36" s="68" t="s">
        <v>71</v>
      </c>
      <c r="D36" s="64">
        <v>5971</v>
      </c>
      <c r="E36" s="65"/>
      <c r="F36" s="66">
        <f t="shared" si="0"/>
        <v>96919</v>
      </c>
      <c r="G36" s="44"/>
      <c r="H36" s="16"/>
      <c r="I36" s="16"/>
      <c r="K36" s="16"/>
      <c r="L36" s="36"/>
      <c r="M36" s="36"/>
      <c r="N36" s="36"/>
    </row>
    <row r="37" spans="1:14" x14ac:dyDescent="0.2">
      <c r="A37" s="67" t="s">
        <v>70</v>
      </c>
      <c r="B37" s="67" t="s">
        <v>230</v>
      </c>
      <c r="C37" s="68" t="s">
        <v>231</v>
      </c>
      <c r="D37" s="64">
        <v>2245</v>
      </c>
      <c r="E37" s="65"/>
      <c r="F37" s="66">
        <f t="shared" si="0"/>
        <v>36440</v>
      </c>
      <c r="G37" s="44"/>
      <c r="H37" s="16"/>
      <c r="I37" s="16"/>
      <c r="K37" s="16"/>
      <c r="L37" s="36"/>
      <c r="M37" s="36"/>
      <c r="N37" s="36"/>
    </row>
    <row r="38" spans="1:14" x14ac:dyDescent="0.2">
      <c r="A38" s="67" t="s">
        <v>72</v>
      </c>
      <c r="B38" s="67" t="s">
        <v>72</v>
      </c>
      <c r="C38" s="68" t="s">
        <v>73</v>
      </c>
      <c r="D38" s="64">
        <v>14152</v>
      </c>
      <c r="E38" s="65"/>
      <c r="F38" s="66">
        <f t="shared" si="0"/>
        <v>229710</v>
      </c>
      <c r="G38" s="44"/>
      <c r="H38" s="16"/>
      <c r="I38" s="16"/>
      <c r="K38" s="16"/>
      <c r="L38" s="36"/>
      <c r="M38" s="36"/>
      <c r="N38" s="36"/>
    </row>
    <row r="39" spans="1:14" x14ac:dyDescent="0.2">
      <c r="A39" s="67" t="s">
        <v>74</v>
      </c>
      <c r="B39" s="67" t="s">
        <v>74</v>
      </c>
      <c r="C39" s="68" t="s">
        <v>75</v>
      </c>
      <c r="D39" s="64">
        <v>50459</v>
      </c>
      <c r="E39" s="65"/>
      <c r="F39" s="66">
        <f t="shared" si="0"/>
        <v>819031</v>
      </c>
      <c r="G39" s="44"/>
      <c r="H39" s="16"/>
      <c r="I39" s="16"/>
      <c r="K39" s="16"/>
      <c r="L39" s="36"/>
      <c r="M39" s="36"/>
      <c r="N39" s="36"/>
    </row>
    <row r="40" spans="1:14" x14ac:dyDescent="0.2">
      <c r="A40" s="67" t="s">
        <v>76</v>
      </c>
      <c r="B40" s="67" t="s">
        <v>76</v>
      </c>
      <c r="C40" s="68" t="s">
        <v>77</v>
      </c>
      <c r="D40" s="64">
        <v>4034</v>
      </c>
      <c r="E40" s="65"/>
      <c r="F40" s="66">
        <f t="shared" ref="F40:F71" si="1">ROUND(D40*F$134,0)</f>
        <v>65478</v>
      </c>
      <c r="G40" s="44"/>
      <c r="H40" s="16"/>
      <c r="I40" s="16"/>
      <c r="K40" s="16"/>
      <c r="L40" s="36"/>
      <c r="M40" s="36"/>
      <c r="N40" s="36"/>
    </row>
    <row r="41" spans="1:14" x14ac:dyDescent="0.2">
      <c r="A41" s="67" t="s">
        <v>78</v>
      </c>
      <c r="B41" s="67" t="s">
        <v>78</v>
      </c>
      <c r="C41" s="68" t="s">
        <v>79</v>
      </c>
      <c r="D41" s="64">
        <v>5010</v>
      </c>
      <c r="E41" s="65"/>
      <c r="F41" s="66">
        <f t="shared" si="1"/>
        <v>81320</v>
      </c>
      <c r="G41" s="44"/>
      <c r="H41" s="16"/>
      <c r="I41" s="16"/>
      <c r="K41" s="16"/>
      <c r="L41" s="36"/>
      <c r="M41" s="36"/>
      <c r="N41" s="36"/>
    </row>
    <row r="42" spans="1:14" x14ac:dyDescent="0.2">
      <c r="A42" s="67" t="s">
        <v>80</v>
      </c>
      <c r="B42" s="67" t="s">
        <v>80</v>
      </c>
      <c r="C42" s="68" t="s">
        <v>81</v>
      </c>
      <c r="D42" s="64">
        <v>19382</v>
      </c>
      <c r="E42" s="65"/>
      <c r="F42" s="66">
        <f t="shared" si="1"/>
        <v>314601</v>
      </c>
      <c r="G42" s="44"/>
      <c r="H42" s="16"/>
      <c r="I42" s="16"/>
      <c r="K42" s="16"/>
      <c r="L42" s="36"/>
      <c r="M42" s="36"/>
      <c r="N42" s="36"/>
    </row>
    <row r="43" spans="1:14" x14ac:dyDescent="0.2">
      <c r="A43" s="67" t="s">
        <v>80</v>
      </c>
      <c r="B43" s="67" t="s">
        <v>232</v>
      </c>
      <c r="C43" s="68" t="s">
        <v>233</v>
      </c>
      <c r="D43" s="64">
        <v>3081</v>
      </c>
      <c r="E43" s="65"/>
      <c r="F43" s="66">
        <f t="shared" si="1"/>
        <v>50010</v>
      </c>
      <c r="G43" s="44"/>
      <c r="H43" s="16"/>
      <c r="I43" s="16"/>
      <c r="K43" s="16"/>
      <c r="L43" s="36"/>
      <c r="M43" s="36"/>
      <c r="N43" s="36"/>
    </row>
    <row r="44" spans="1:14" x14ac:dyDescent="0.2">
      <c r="A44" s="67" t="s">
        <v>80</v>
      </c>
      <c r="B44" s="67" t="s">
        <v>234</v>
      </c>
      <c r="C44" s="68" t="s">
        <v>235</v>
      </c>
      <c r="D44" s="64">
        <v>2395</v>
      </c>
      <c r="E44" s="65"/>
      <c r="F44" s="66">
        <f t="shared" si="1"/>
        <v>38875</v>
      </c>
      <c r="G44" s="44"/>
      <c r="H44" s="16"/>
      <c r="I44" s="16"/>
      <c r="K44" s="16"/>
      <c r="L44" s="36"/>
      <c r="M44" s="36"/>
      <c r="N44" s="36"/>
    </row>
    <row r="45" spans="1:14" x14ac:dyDescent="0.2">
      <c r="A45" s="67" t="s">
        <v>82</v>
      </c>
      <c r="B45" s="67" t="s">
        <v>82</v>
      </c>
      <c r="C45" s="68" t="s">
        <v>83</v>
      </c>
      <c r="D45" s="64">
        <v>6319</v>
      </c>
      <c r="E45" s="65"/>
      <c r="F45" s="66">
        <f t="shared" si="1"/>
        <v>102568</v>
      </c>
      <c r="G45" s="44"/>
      <c r="H45" s="16"/>
      <c r="I45" s="16"/>
      <c r="K45" s="16"/>
      <c r="L45" s="36"/>
      <c r="M45" s="36"/>
      <c r="N45" s="36"/>
    </row>
    <row r="46" spans="1:14" x14ac:dyDescent="0.2">
      <c r="A46" s="67" t="s">
        <v>84</v>
      </c>
      <c r="B46" s="67" t="s">
        <v>84</v>
      </c>
      <c r="C46" s="68" t="s">
        <v>85</v>
      </c>
      <c r="D46" s="64">
        <v>9860</v>
      </c>
      <c r="E46" s="65"/>
      <c r="F46" s="66">
        <f t="shared" si="1"/>
        <v>160044</v>
      </c>
      <c r="G46" s="44"/>
      <c r="H46" s="16"/>
      <c r="I46" s="16"/>
      <c r="K46" s="16"/>
      <c r="L46" s="36"/>
      <c r="M46" s="36"/>
      <c r="N46" s="36"/>
    </row>
    <row r="47" spans="1:14" x14ac:dyDescent="0.2">
      <c r="A47" s="67" t="s">
        <v>86</v>
      </c>
      <c r="B47" s="67" t="s">
        <v>86</v>
      </c>
      <c r="C47" s="68" t="s">
        <v>236</v>
      </c>
      <c r="D47" s="64">
        <v>34013</v>
      </c>
      <c r="E47" s="65"/>
      <c r="F47" s="66">
        <f t="shared" si="1"/>
        <v>552086</v>
      </c>
      <c r="G47" s="44"/>
      <c r="H47" s="16"/>
      <c r="I47" s="16"/>
      <c r="K47" s="16"/>
      <c r="L47" s="36"/>
      <c r="M47" s="36"/>
      <c r="N47" s="36"/>
    </row>
    <row r="48" spans="1:14" x14ac:dyDescent="0.2">
      <c r="A48" s="67" t="s">
        <v>87</v>
      </c>
      <c r="B48" s="67" t="s">
        <v>87</v>
      </c>
      <c r="C48" s="68" t="s">
        <v>88</v>
      </c>
      <c r="D48" s="64">
        <v>5964</v>
      </c>
      <c r="E48" s="65"/>
      <c r="F48" s="66">
        <f t="shared" si="1"/>
        <v>96805</v>
      </c>
      <c r="G48" s="44"/>
      <c r="H48" s="16"/>
      <c r="I48" s="16"/>
      <c r="K48" s="16"/>
      <c r="L48" s="36"/>
      <c r="M48" s="36"/>
      <c r="N48" s="36"/>
    </row>
    <row r="49" spans="1:14" x14ac:dyDescent="0.2">
      <c r="A49" s="67" t="s">
        <v>89</v>
      </c>
      <c r="B49" s="67" t="s">
        <v>89</v>
      </c>
      <c r="C49" s="68" t="s">
        <v>90</v>
      </c>
      <c r="D49" s="64">
        <v>54552</v>
      </c>
      <c r="E49" s="65"/>
      <c r="F49" s="66">
        <f t="shared" si="1"/>
        <v>885467</v>
      </c>
      <c r="G49" s="44"/>
      <c r="H49" s="16"/>
      <c r="I49" s="16"/>
      <c r="K49" s="16"/>
      <c r="L49" s="36"/>
      <c r="M49" s="36"/>
      <c r="N49" s="36"/>
    </row>
    <row r="50" spans="1:14" x14ac:dyDescent="0.2">
      <c r="A50" s="67" t="s">
        <v>91</v>
      </c>
      <c r="B50" s="67" t="s">
        <v>91</v>
      </c>
      <c r="C50" s="68" t="s">
        <v>92</v>
      </c>
      <c r="D50" s="64">
        <v>8566</v>
      </c>
      <c r="E50" s="65"/>
      <c r="F50" s="66">
        <f t="shared" si="1"/>
        <v>139040</v>
      </c>
      <c r="G50" s="44"/>
      <c r="H50" s="16"/>
      <c r="I50" s="16"/>
      <c r="K50" s="16"/>
      <c r="L50" s="36"/>
      <c r="M50" s="36"/>
      <c r="N50" s="36"/>
    </row>
    <row r="51" spans="1:14" x14ac:dyDescent="0.2">
      <c r="A51" s="67" t="s">
        <v>93</v>
      </c>
      <c r="B51" s="67" t="s">
        <v>93</v>
      </c>
      <c r="C51" s="68" t="s">
        <v>94</v>
      </c>
      <c r="D51" s="64">
        <v>31665</v>
      </c>
      <c r="E51" s="65"/>
      <c r="F51" s="66">
        <f t="shared" si="1"/>
        <v>513974</v>
      </c>
      <c r="G51" s="44"/>
      <c r="H51" s="16"/>
      <c r="I51" s="16"/>
      <c r="K51" s="16"/>
      <c r="L51" s="36"/>
      <c r="M51" s="36"/>
      <c r="N51" s="36"/>
    </row>
    <row r="52" spans="1:14" x14ac:dyDescent="0.2">
      <c r="A52" s="67" t="s">
        <v>95</v>
      </c>
      <c r="B52" s="67" t="s">
        <v>95</v>
      </c>
      <c r="C52" s="68" t="s">
        <v>96</v>
      </c>
      <c r="D52" s="64">
        <v>1637</v>
      </c>
      <c r="E52" s="65"/>
      <c r="F52" s="66">
        <f t="shared" si="1"/>
        <v>26571</v>
      </c>
      <c r="G52" s="44"/>
      <c r="H52" s="16"/>
      <c r="I52" s="16"/>
      <c r="K52" s="16"/>
      <c r="L52" s="36"/>
      <c r="M52" s="36"/>
      <c r="N52" s="36"/>
    </row>
    <row r="53" spans="1:14" x14ac:dyDescent="0.2">
      <c r="A53" s="67" t="s">
        <v>97</v>
      </c>
      <c r="B53" s="67" t="s">
        <v>97</v>
      </c>
      <c r="C53" s="68" t="s">
        <v>98</v>
      </c>
      <c r="D53" s="64">
        <v>1191</v>
      </c>
      <c r="E53" s="65"/>
      <c r="F53" s="66">
        <f t="shared" si="1"/>
        <v>19332</v>
      </c>
      <c r="G53" s="44"/>
      <c r="H53" s="16"/>
      <c r="I53" s="16"/>
      <c r="K53" s="16"/>
      <c r="L53" s="36"/>
      <c r="M53" s="36"/>
      <c r="N53" s="36"/>
    </row>
    <row r="54" spans="1:14" x14ac:dyDescent="0.2">
      <c r="A54" s="67" t="s">
        <v>99</v>
      </c>
      <c r="B54" s="67" t="s">
        <v>99</v>
      </c>
      <c r="C54" s="68" t="s">
        <v>100</v>
      </c>
      <c r="D54" s="64">
        <v>7961</v>
      </c>
      <c r="E54" s="65"/>
      <c r="F54" s="66">
        <f t="shared" si="1"/>
        <v>129220</v>
      </c>
      <c r="G54" s="44"/>
      <c r="H54" s="16"/>
      <c r="I54" s="16"/>
      <c r="K54" s="16"/>
      <c r="L54" s="36"/>
      <c r="M54" s="36"/>
      <c r="N54" s="36"/>
    </row>
    <row r="55" spans="1:14" x14ac:dyDescent="0.2">
      <c r="A55" s="67" t="s">
        <v>101</v>
      </c>
      <c r="B55" s="67" t="s">
        <v>101</v>
      </c>
      <c r="C55" s="68" t="s">
        <v>102</v>
      </c>
      <c r="D55" s="64">
        <v>3169</v>
      </c>
      <c r="E55" s="65"/>
      <c r="F55" s="66">
        <f t="shared" si="1"/>
        <v>51438</v>
      </c>
      <c r="G55" s="44"/>
      <c r="H55" s="16"/>
      <c r="I55" s="16"/>
      <c r="K55" s="16"/>
      <c r="L55" s="36"/>
      <c r="M55" s="36"/>
      <c r="N55" s="36"/>
    </row>
    <row r="56" spans="1:14" x14ac:dyDescent="0.2">
      <c r="A56" s="67" t="s">
        <v>103</v>
      </c>
      <c r="B56" s="67" t="s">
        <v>103</v>
      </c>
      <c r="C56" s="68" t="s">
        <v>104</v>
      </c>
      <c r="D56" s="64">
        <v>71710</v>
      </c>
      <c r="E56" s="65"/>
      <c r="F56" s="66">
        <f t="shared" si="1"/>
        <v>1163969</v>
      </c>
      <c r="G56" s="44"/>
      <c r="H56" s="16"/>
      <c r="I56" s="16"/>
      <c r="K56" s="16"/>
      <c r="L56" s="36"/>
      <c r="M56" s="36"/>
      <c r="N56" s="36"/>
    </row>
    <row r="57" spans="1:14" x14ac:dyDescent="0.2">
      <c r="A57" s="67" t="s">
        <v>105</v>
      </c>
      <c r="B57" s="67" t="s">
        <v>105</v>
      </c>
      <c r="C57" s="68" t="s">
        <v>106</v>
      </c>
      <c r="D57" s="64">
        <v>2745</v>
      </c>
      <c r="E57" s="65"/>
      <c r="F57" s="66">
        <f t="shared" si="1"/>
        <v>44556</v>
      </c>
      <c r="G57" s="44"/>
      <c r="H57" s="16"/>
      <c r="I57" s="16"/>
      <c r="K57" s="16"/>
      <c r="L57" s="36"/>
      <c r="M57" s="36"/>
      <c r="N57" s="36"/>
    </row>
    <row r="58" spans="1:14" x14ac:dyDescent="0.2">
      <c r="A58" s="67" t="s">
        <v>105</v>
      </c>
      <c r="B58" s="67" t="s">
        <v>237</v>
      </c>
      <c r="C58" s="68" t="s">
        <v>238</v>
      </c>
      <c r="D58" s="64">
        <v>2870</v>
      </c>
      <c r="E58" s="65"/>
      <c r="F58" s="66">
        <f t="shared" si="1"/>
        <v>46585</v>
      </c>
      <c r="G58" s="44"/>
      <c r="H58" s="16"/>
      <c r="I58" s="16"/>
      <c r="K58" s="16"/>
      <c r="L58" s="36"/>
      <c r="M58" s="36"/>
      <c r="N58" s="36"/>
    </row>
    <row r="59" spans="1:14" x14ac:dyDescent="0.2">
      <c r="A59" s="67" t="s">
        <v>105</v>
      </c>
      <c r="B59" s="67" t="s">
        <v>239</v>
      </c>
      <c r="C59" s="68" t="s">
        <v>240</v>
      </c>
      <c r="D59" s="64">
        <v>903</v>
      </c>
      <c r="E59" s="65"/>
      <c r="F59" s="66">
        <f t="shared" si="1"/>
        <v>14657</v>
      </c>
      <c r="G59" s="44"/>
      <c r="H59" s="16"/>
      <c r="I59" s="16"/>
      <c r="K59" s="16"/>
      <c r="L59" s="36"/>
      <c r="M59" s="36"/>
      <c r="N59" s="36"/>
    </row>
    <row r="60" spans="1:14" x14ac:dyDescent="0.2">
      <c r="A60" s="67" t="s">
        <v>107</v>
      </c>
      <c r="B60" s="67" t="s">
        <v>107</v>
      </c>
      <c r="C60" s="68" t="s">
        <v>108</v>
      </c>
      <c r="D60" s="64">
        <v>20850</v>
      </c>
      <c r="E60" s="65"/>
      <c r="F60" s="66">
        <f t="shared" si="1"/>
        <v>338429</v>
      </c>
      <c r="G60" s="44"/>
      <c r="H60" s="16"/>
      <c r="I60" s="16"/>
      <c r="K60" s="16"/>
      <c r="L60" s="36"/>
      <c r="M60" s="36"/>
      <c r="N60" s="36"/>
    </row>
    <row r="61" spans="1:14" x14ac:dyDescent="0.2">
      <c r="A61" s="67" t="s">
        <v>109</v>
      </c>
      <c r="B61" s="67" t="s">
        <v>109</v>
      </c>
      <c r="C61" s="68" t="s">
        <v>110</v>
      </c>
      <c r="D61" s="64">
        <v>7186</v>
      </c>
      <c r="E61" s="65"/>
      <c r="F61" s="66">
        <f t="shared" si="1"/>
        <v>116640</v>
      </c>
      <c r="G61" s="44"/>
      <c r="H61" s="16"/>
      <c r="I61" s="16"/>
      <c r="K61" s="16"/>
      <c r="L61" s="36"/>
      <c r="M61" s="36"/>
      <c r="N61" s="36"/>
    </row>
    <row r="62" spans="1:14" x14ac:dyDescent="0.2">
      <c r="A62" s="67" t="s">
        <v>111</v>
      </c>
      <c r="B62" s="67" t="s">
        <v>111</v>
      </c>
      <c r="C62" s="68" t="s">
        <v>112</v>
      </c>
      <c r="D62" s="64">
        <v>13716</v>
      </c>
      <c r="E62" s="65"/>
      <c r="F62" s="66">
        <f t="shared" si="1"/>
        <v>222633</v>
      </c>
      <c r="G62" s="44"/>
      <c r="H62" s="16"/>
      <c r="I62" s="16"/>
      <c r="K62" s="16"/>
      <c r="L62" s="36"/>
      <c r="M62" s="36"/>
      <c r="N62" s="36"/>
    </row>
    <row r="63" spans="1:14" x14ac:dyDescent="0.2">
      <c r="A63" s="67" t="s">
        <v>113</v>
      </c>
      <c r="B63" s="67" t="s">
        <v>113</v>
      </c>
      <c r="C63" s="68" t="s">
        <v>114</v>
      </c>
      <c r="D63" s="64">
        <v>2943</v>
      </c>
      <c r="E63" s="65"/>
      <c r="F63" s="66">
        <f t="shared" si="1"/>
        <v>47770</v>
      </c>
      <c r="G63" s="44"/>
      <c r="H63" s="16"/>
      <c r="I63" s="16"/>
      <c r="K63" s="16"/>
      <c r="L63" s="36"/>
      <c r="M63" s="36"/>
      <c r="N63" s="36"/>
    </row>
    <row r="64" spans="1:14" x14ac:dyDescent="0.2">
      <c r="A64" s="67" t="s">
        <v>115</v>
      </c>
      <c r="B64" s="67" t="s">
        <v>115</v>
      </c>
      <c r="C64" s="68" t="s">
        <v>116</v>
      </c>
      <c r="D64" s="64">
        <v>8552</v>
      </c>
      <c r="E64" s="65"/>
      <c r="F64" s="66">
        <f t="shared" si="1"/>
        <v>138813</v>
      </c>
      <c r="G64" s="44"/>
      <c r="H64" s="16"/>
      <c r="I64" s="16"/>
      <c r="K64" s="16"/>
      <c r="L64" s="36"/>
      <c r="M64" s="36"/>
      <c r="N64" s="36"/>
    </row>
    <row r="65" spans="1:14" x14ac:dyDescent="0.2">
      <c r="A65" s="67" t="s">
        <v>117</v>
      </c>
      <c r="B65" s="67" t="s">
        <v>117</v>
      </c>
      <c r="C65" s="68" t="s">
        <v>118</v>
      </c>
      <c r="D65" s="64">
        <v>597</v>
      </c>
      <c r="E65" s="65"/>
      <c r="F65" s="66">
        <f t="shared" si="1"/>
        <v>9690</v>
      </c>
      <c r="G65" s="44"/>
      <c r="H65" s="16"/>
      <c r="I65" s="16"/>
      <c r="K65" s="16"/>
      <c r="L65" s="36"/>
      <c r="M65" s="36"/>
      <c r="N65" s="36"/>
    </row>
    <row r="66" spans="1:14" x14ac:dyDescent="0.2">
      <c r="A66" s="67" t="s">
        <v>119</v>
      </c>
      <c r="B66" s="67" t="s">
        <v>119</v>
      </c>
      <c r="C66" s="68" t="s">
        <v>120</v>
      </c>
      <c r="D66" s="64">
        <v>20754</v>
      </c>
      <c r="E66" s="65"/>
      <c r="F66" s="66">
        <f t="shared" si="1"/>
        <v>336871</v>
      </c>
      <c r="G66" s="44"/>
      <c r="H66" s="16"/>
      <c r="I66" s="16"/>
      <c r="K66" s="16"/>
      <c r="L66" s="36"/>
      <c r="M66" s="36"/>
      <c r="N66" s="36"/>
    </row>
    <row r="67" spans="1:14" x14ac:dyDescent="0.2">
      <c r="A67" s="67" t="s">
        <v>119</v>
      </c>
      <c r="B67" s="67" t="s">
        <v>241</v>
      </c>
      <c r="C67" s="68" t="s">
        <v>242</v>
      </c>
      <c r="D67" s="64">
        <v>6083</v>
      </c>
      <c r="E67" s="65"/>
      <c r="F67" s="66">
        <f t="shared" si="1"/>
        <v>98737</v>
      </c>
      <c r="G67" s="44"/>
      <c r="H67" s="16"/>
      <c r="I67" s="16"/>
      <c r="K67" s="16"/>
      <c r="L67" s="36"/>
      <c r="M67" s="36"/>
      <c r="N67" s="36"/>
    </row>
    <row r="68" spans="1:14" x14ac:dyDescent="0.2">
      <c r="A68" s="67" t="s">
        <v>121</v>
      </c>
      <c r="B68" s="67" t="s">
        <v>121</v>
      </c>
      <c r="C68" s="68" t="s">
        <v>122</v>
      </c>
      <c r="D68" s="64">
        <v>3761</v>
      </c>
      <c r="E68" s="65"/>
      <c r="F68" s="66">
        <f t="shared" si="1"/>
        <v>61047</v>
      </c>
      <c r="G68" s="44"/>
      <c r="H68" s="16"/>
      <c r="I68" s="16"/>
      <c r="K68" s="16"/>
      <c r="L68" s="36"/>
      <c r="M68" s="36"/>
      <c r="N68" s="36"/>
    </row>
    <row r="69" spans="1:14" x14ac:dyDescent="0.2">
      <c r="A69" s="67" t="s">
        <v>123</v>
      </c>
      <c r="B69" s="67" t="s">
        <v>123</v>
      </c>
      <c r="C69" s="68" t="s">
        <v>124</v>
      </c>
      <c r="D69" s="64">
        <v>34985</v>
      </c>
      <c r="E69" s="65"/>
      <c r="F69" s="66">
        <f t="shared" si="1"/>
        <v>567863</v>
      </c>
      <c r="G69" s="44"/>
      <c r="H69" s="16"/>
      <c r="I69" s="16"/>
      <c r="K69" s="16"/>
      <c r="L69" s="36"/>
      <c r="M69" s="36"/>
      <c r="N69" s="36"/>
    </row>
    <row r="70" spans="1:14" x14ac:dyDescent="0.2">
      <c r="A70" s="67" t="s">
        <v>125</v>
      </c>
      <c r="B70" s="67" t="s">
        <v>125</v>
      </c>
      <c r="C70" s="68" t="s">
        <v>126</v>
      </c>
      <c r="D70" s="64">
        <v>1100</v>
      </c>
      <c r="E70" s="65"/>
      <c r="F70" s="66">
        <f t="shared" si="1"/>
        <v>17855</v>
      </c>
      <c r="G70" s="44"/>
      <c r="H70" s="16"/>
      <c r="I70" s="16"/>
      <c r="K70" s="16"/>
      <c r="L70" s="36"/>
      <c r="M70" s="36"/>
      <c r="N70" s="36"/>
    </row>
    <row r="71" spans="1:14" x14ac:dyDescent="0.2">
      <c r="A71" s="67" t="s">
        <v>127</v>
      </c>
      <c r="B71" s="67" t="s">
        <v>127</v>
      </c>
      <c r="C71" s="68" t="s">
        <v>128</v>
      </c>
      <c r="D71" s="64">
        <v>10067</v>
      </c>
      <c r="E71" s="65"/>
      <c r="F71" s="66">
        <f t="shared" si="1"/>
        <v>163404</v>
      </c>
      <c r="G71" s="44"/>
      <c r="H71" s="16"/>
      <c r="I71" s="16"/>
      <c r="K71" s="16"/>
      <c r="L71" s="36"/>
      <c r="M71" s="36"/>
      <c r="N71" s="36"/>
    </row>
    <row r="72" spans="1:14" x14ac:dyDescent="0.2">
      <c r="A72" s="67" t="s">
        <v>129</v>
      </c>
      <c r="B72" s="67" t="s">
        <v>129</v>
      </c>
      <c r="C72" s="68" t="s">
        <v>130</v>
      </c>
      <c r="D72" s="64">
        <v>8965</v>
      </c>
      <c r="E72" s="65"/>
      <c r="F72" s="66">
        <f t="shared" ref="F72:F103" si="2">ROUND(D72*F$134,0)</f>
        <v>145516</v>
      </c>
      <c r="G72" s="44"/>
      <c r="H72" s="16"/>
      <c r="I72" s="16"/>
      <c r="K72" s="16"/>
      <c r="L72" s="36"/>
      <c r="M72" s="36"/>
      <c r="N72" s="36"/>
    </row>
    <row r="73" spans="1:14" x14ac:dyDescent="0.2">
      <c r="A73" s="67" t="s">
        <v>131</v>
      </c>
      <c r="B73" s="67" t="s">
        <v>131</v>
      </c>
      <c r="C73" s="68" t="s">
        <v>132</v>
      </c>
      <c r="D73" s="64">
        <v>11503</v>
      </c>
      <c r="E73" s="65"/>
      <c r="F73" s="66">
        <f t="shared" si="2"/>
        <v>186712</v>
      </c>
      <c r="G73" s="44"/>
      <c r="H73" s="16"/>
      <c r="I73" s="16"/>
      <c r="K73" s="16"/>
      <c r="L73" s="36"/>
      <c r="M73" s="36"/>
      <c r="N73" s="36"/>
    </row>
    <row r="74" spans="1:14" x14ac:dyDescent="0.2">
      <c r="A74" s="67" t="s">
        <v>133</v>
      </c>
      <c r="B74" s="67" t="s">
        <v>133</v>
      </c>
      <c r="C74" s="68" t="s">
        <v>134</v>
      </c>
      <c r="D74" s="64">
        <v>4387</v>
      </c>
      <c r="E74" s="65"/>
      <c r="F74" s="66">
        <f t="shared" si="2"/>
        <v>71208</v>
      </c>
      <c r="G74" s="44"/>
      <c r="H74" s="16"/>
      <c r="I74" s="16"/>
      <c r="K74" s="16"/>
      <c r="L74" s="36"/>
      <c r="M74" s="36"/>
      <c r="N74" s="36"/>
    </row>
    <row r="75" spans="1:14" x14ac:dyDescent="0.2">
      <c r="A75" s="67" t="s">
        <v>135</v>
      </c>
      <c r="B75" s="67" t="s">
        <v>135</v>
      </c>
      <c r="C75" s="68" t="s">
        <v>136</v>
      </c>
      <c r="D75" s="64">
        <v>2424</v>
      </c>
      <c r="E75" s="65"/>
      <c r="F75" s="66">
        <f t="shared" si="2"/>
        <v>39345</v>
      </c>
      <c r="G75" s="44"/>
      <c r="H75" s="16"/>
      <c r="I75" s="16"/>
      <c r="K75" s="16"/>
      <c r="L75" s="36"/>
      <c r="M75" s="36"/>
      <c r="N75" s="36"/>
    </row>
    <row r="76" spans="1:14" x14ac:dyDescent="0.2">
      <c r="A76" s="67" t="s">
        <v>137</v>
      </c>
      <c r="B76" s="67" t="s">
        <v>137</v>
      </c>
      <c r="C76" s="68" t="s">
        <v>138</v>
      </c>
      <c r="D76" s="64">
        <v>3314</v>
      </c>
      <c r="E76" s="65"/>
      <c r="F76" s="66">
        <f t="shared" si="2"/>
        <v>53792</v>
      </c>
      <c r="G76" s="44"/>
      <c r="H76" s="16"/>
      <c r="I76" s="16"/>
      <c r="K76" s="16"/>
      <c r="L76" s="36"/>
      <c r="M76" s="36"/>
      <c r="N76" s="36"/>
    </row>
    <row r="77" spans="1:14" x14ac:dyDescent="0.2">
      <c r="A77" s="67" t="s">
        <v>139</v>
      </c>
      <c r="B77" s="67" t="s">
        <v>139</v>
      </c>
      <c r="C77" s="68" t="s">
        <v>140</v>
      </c>
      <c r="D77" s="64">
        <v>6259</v>
      </c>
      <c r="E77" s="65"/>
      <c r="F77" s="66">
        <f t="shared" si="2"/>
        <v>101594</v>
      </c>
      <c r="G77" s="44"/>
      <c r="H77" s="16"/>
      <c r="I77" s="16"/>
      <c r="K77" s="16"/>
      <c r="L77" s="36"/>
      <c r="M77" s="36"/>
      <c r="N77" s="36"/>
    </row>
    <row r="78" spans="1:14" x14ac:dyDescent="0.2">
      <c r="A78" s="67" t="s">
        <v>141</v>
      </c>
      <c r="B78" s="67" t="s">
        <v>141</v>
      </c>
      <c r="C78" s="68" t="s">
        <v>142</v>
      </c>
      <c r="D78" s="64">
        <v>148951</v>
      </c>
      <c r="E78" s="65"/>
      <c r="F78" s="66">
        <f t="shared" si="2"/>
        <v>2417716</v>
      </c>
      <c r="G78" s="44"/>
      <c r="H78" s="16"/>
      <c r="I78" s="16"/>
      <c r="K78" s="16"/>
      <c r="L78" s="36"/>
      <c r="M78" s="36"/>
      <c r="N78" s="36"/>
    </row>
    <row r="79" spans="1:14" x14ac:dyDescent="0.2">
      <c r="A79" s="67" t="s">
        <v>143</v>
      </c>
      <c r="B79" s="67" t="s">
        <v>143</v>
      </c>
      <c r="C79" s="68" t="s">
        <v>144</v>
      </c>
      <c r="D79" s="64">
        <v>1903</v>
      </c>
      <c r="E79" s="65"/>
      <c r="F79" s="66">
        <f t="shared" si="2"/>
        <v>30889</v>
      </c>
      <c r="G79" s="44"/>
      <c r="H79" s="16"/>
      <c r="I79" s="16"/>
      <c r="K79" s="16"/>
      <c r="L79" s="36"/>
      <c r="M79" s="36"/>
      <c r="N79" s="36"/>
    </row>
    <row r="80" spans="1:14" x14ac:dyDescent="0.2">
      <c r="A80" s="67" t="s">
        <v>145</v>
      </c>
      <c r="B80" s="67" t="s">
        <v>145</v>
      </c>
      <c r="C80" s="68" t="s">
        <v>146</v>
      </c>
      <c r="D80" s="64">
        <v>4019</v>
      </c>
      <c r="E80" s="65"/>
      <c r="F80" s="66">
        <f t="shared" si="2"/>
        <v>65235</v>
      </c>
      <c r="G80" s="44"/>
      <c r="H80" s="16"/>
      <c r="I80" s="16"/>
      <c r="K80" s="16"/>
      <c r="L80" s="36"/>
      <c r="M80" s="36"/>
      <c r="N80" s="36"/>
    </row>
    <row r="81" spans="1:14" x14ac:dyDescent="0.2">
      <c r="A81" s="67" t="s">
        <v>147</v>
      </c>
      <c r="B81" s="67" t="s">
        <v>147</v>
      </c>
      <c r="C81" s="68" t="s">
        <v>148</v>
      </c>
      <c r="D81" s="64">
        <v>12849</v>
      </c>
      <c r="E81" s="65"/>
      <c r="F81" s="66">
        <f t="shared" si="2"/>
        <v>208560</v>
      </c>
      <c r="G81" s="44"/>
      <c r="H81" s="16"/>
      <c r="I81" s="16"/>
      <c r="K81" s="16"/>
      <c r="L81" s="36"/>
      <c r="M81" s="36"/>
      <c r="N81" s="36"/>
    </row>
    <row r="82" spans="1:14" x14ac:dyDescent="0.2">
      <c r="A82" s="67" t="s">
        <v>149</v>
      </c>
      <c r="B82" s="67" t="s">
        <v>149</v>
      </c>
      <c r="C82" s="68" t="s">
        <v>243</v>
      </c>
      <c r="D82" s="64">
        <v>15636</v>
      </c>
      <c r="E82" s="65"/>
      <c r="F82" s="66">
        <f t="shared" si="2"/>
        <v>253798</v>
      </c>
      <c r="G82" s="44"/>
      <c r="H82" s="16"/>
      <c r="I82" s="16"/>
      <c r="K82" s="16"/>
      <c r="L82" s="36"/>
      <c r="M82" s="36"/>
      <c r="N82" s="36"/>
    </row>
    <row r="83" spans="1:14" x14ac:dyDescent="0.2">
      <c r="A83" s="67" t="s">
        <v>150</v>
      </c>
      <c r="B83" s="67" t="s">
        <v>150</v>
      </c>
      <c r="C83" s="68" t="s">
        <v>151</v>
      </c>
      <c r="D83" s="64">
        <v>26458</v>
      </c>
      <c r="E83" s="65"/>
      <c r="F83" s="66">
        <f t="shared" si="2"/>
        <v>429456</v>
      </c>
      <c r="G83" s="44"/>
      <c r="H83" s="16"/>
      <c r="I83" s="16"/>
      <c r="K83" s="16"/>
      <c r="L83" s="36"/>
      <c r="M83" s="36"/>
      <c r="N83" s="36"/>
    </row>
    <row r="84" spans="1:14" x14ac:dyDescent="0.2">
      <c r="A84" s="67" t="s">
        <v>152</v>
      </c>
      <c r="B84" s="67" t="s">
        <v>152</v>
      </c>
      <c r="C84" s="68" t="s">
        <v>153</v>
      </c>
      <c r="D84" s="64">
        <v>1865</v>
      </c>
      <c r="E84" s="65"/>
      <c r="F84" s="66">
        <f t="shared" si="2"/>
        <v>30272</v>
      </c>
      <c r="G84" s="44"/>
      <c r="H84" s="16"/>
      <c r="I84" s="16"/>
      <c r="K84" s="16"/>
      <c r="L84" s="36"/>
      <c r="M84" s="36"/>
      <c r="N84" s="36"/>
    </row>
    <row r="85" spans="1:14" x14ac:dyDescent="0.2">
      <c r="A85" s="67" t="s">
        <v>154</v>
      </c>
      <c r="B85" s="67" t="s">
        <v>154</v>
      </c>
      <c r="C85" s="68" t="s">
        <v>155</v>
      </c>
      <c r="D85" s="64">
        <v>26438</v>
      </c>
      <c r="E85" s="65"/>
      <c r="F85" s="66">
        <f t="shared" si="2"/>
        <v>429131</v>
      </c>
      <c r="G85" s="44"/>
      <c r="H85" s="16"/>
      <c r="I85" s="16"/>
      <c r="K85" s="16"/>
      <c r="L85" s="36"/>
      <c r="M85" s="36"/>
      <c r="N85" s="36"/>
    </row>
    <row r="86" spans="1:14" x14ac:dyDescent="0.2">
      <c r="A86" s="67" t="s">
        <v>156</v>
      </c>
      <c r="B86" s="67" t="s">
        <v>156</v>
      </c>
      <c r="C86" s="68" t="s">
        <v>157</v>
      </c>
      <c r="D86" s="64">
        <v>7551</v>
      </c>
      <c r="E86" s="65"/>
      <c r="F86" s="66">
        <f t="shared" si="2"/>
        <v>122565</v>
      </c>
      <c r="G86" s="44"/>
      <c r="H86" s="16"/>
      <c r="I86" s="16"/>
      <c r="K86" s="16"/>
      <c r="L86" s="36"/>
      <c r="M86" s="36"/>
      <c r="N86" s="36"/>
    </row>
    <row r="87" spans="1:14" x14ac:dyDescent="0.2">
      <c r="A87" s="67" t="s">
        <v>156</v>
      </c>
      <c r="B87" s="67" t="s">
        <v>244</v>
      </c>
      <c r="C87" s="68" t="s">
        <v>245</v>
      </c>
      <c r="D87" s="64">
        <v>12017</v>
      </c>
      <c r="E87" s="65"/>
      <c r="F87" s="66">
        <f t="shared" si="2"/>
        <v>195055</v>
      </c>
      <c r="G87" s="44"/>
      <c r="H87" s="16"/>
      <c r="I87" s="16"/>
      <c r="K87" s="16"/>
      <c r="L87" s="36"/>
      <c r="M87" s="36"/>
      <c r="N87" s="36"/>
    </row>
    <row r="88" spans="1:14" x14ac:dyDescent="0.2">
      <c r="A88" s="67" t="s">
        <v>158</v>
      </c>
      <c r="B88" s="67" t="s">
        <v>158</v>
      </c>
      <c r="C88" s="68" t="s">
        <v>159</v>
      </c>
      <c r="D88" s="64">
        <v>1316</v>
      </c>
      <c r="E88" s="65"/>
      <c r="F88" s="66">
        <f t="shared" si="2"/>
        <v>21361</v>
      </c>
      <c r="G88" s="44"/>
      <c r="H88" s="16"/>
      <c r="I88" s="16"/>
      <c r="K88" s="16"/>
      <c r="L88" s="36"/>
      <c r="M88" s="36"/>
      <c r="N88" s="36"/>
    </row>
    <row r="89" spans="1:14" x14ac:dyDescent="0.2">
      <c r="A89" s="67" t="s">
        <v>160</v>
      </c>
      <c r="B89" s="67" t="s">
        <v>160</v>
      </c>
      <c r="C89" s="68" t="s">
        <v>161</v>
      </c>
      <c r="D89" s="64">
        <v>5822</v>
      </c>
      <c r="E89" s="65"/>
      <c r="F89" s="66">
        <f t="shared" si="2"/>
        <v>94500</v>
      </c>
      <c r="G89" s="44"/>
      <c r="H89" s="16"/>
      <c r="I89" s="16"/>
      <c r="K89" s="16"/>
      <c r="L89" s="36"/>
      <c r="M89" s="36"/>
      <c r="N89" s="36"/>
    </row>
    <row r="90" spans="1:14" x14ac:dyDescent="0.2">
      <c r="A90" s="67" t="s">
        <v>162</v>
      </c>
      <c r="B90" s="67" t="s">
        <v>162</v>
      </c>
      <c r="C90" s="68" t="s">
        <v>163</v>
      </c>
      <c r="D90" s="64">
        <v>9209</v>
      </c>
      <c r="E90" s="65"/>
      <c r="F90" s="66">
        <f t="shared" si="2"/>
        <v>149477</v>
      </c>
      <c r="G90" s="44"/>
      <c r="H90" s="16"/>
      <c r="I90" s="16"/>
      <c r="K90" s="16"/>
      <c r="L90" s="36"/>
      <c r="M90" s="36"/>
      <c r="N90" s="36"/>
    </row>
    <row r="91" spans="1:14" x14ac:dyDescent="0.2">
      <c r="A91" s="67" t="s">
        <v>164</v>
      </c>
      <c r="B91" s="67" t="s">
        <v>164</v>
      </c>
      <c r="C91" s="68" t="s">
        <v>165</v>
      </c>
      <c r="D91" s="64">
        <v>1715</v>
      </c>
      <c r="E91" s="65"/>
      <c r="F91" s="66">
        <f t="shared" si="2"/>
        <v>27837</v>
      </c>
      <c r="G91" s="44"/>
      <c r="H91" s="16"/>
      <c r="I91" s="16"/>
      <c r="K91" s="16"/>
      <c r="L91" s="36"/>
      <c r="M91" s="36"/>
      <c r="N91" s="36"/>
    </row>
    <row r="92" spans="1:14" x14ac:dyDescent="0.2">
      <c r="A92" s="67" t="s">
        <v>166</v>
      </c>
      <c r="B92" s="67" t="s">
        <v>166</v>
      </c>
      <c r="C92" s="68" t="s">
        <v>167</v>
      </c>
      <c r="D92" s="64">
        <v>4611</v>
      </c>
      <c r="E92" s="65"/>
      <c r="F92" s="66">
        <f t="shared" si="2"/>
        <v>74844</v>
      </c>
      <c r="G92" s="44"/>
      <c r="H92" s="16"/>
      <c r="I92" s="16"/>
      <c r="K92" s="16"/>
      <c r="L92" s="36"/>
      <c r="M92" s="36"/>
      <c r="N92" s="36"/>
    </row>
    <row r="93" spans="1:14" x14ac:dyDescent="0.2">
      <c r="A93" s="67" t="s">
        <v>168</v>
      </c>
      <c r="B93" s="67" t="s">
        <v>168</v>
      </c>
      <c r="C93" s="68" t="s">
        <v>169</v>
      </c>
      <c r="D93" s="64">
        <v>23685</v>
      </c>
      <c r="E93" s="65"/>
      <c r="F93" s="66">
        <f t="shared" si="2"/>
        <v>384446</v>
      </c>
      <c r="G93" s="44"/>
      <c r="H93" s="16"/>
      <c r="I93" s="16"/>
      <c r="K93" s="16"/>
      <c r="L93" s="36"/>
      <c r="M93" s="36"/>
      <c r="N93" s="36"/>
    </row>
    <row r="94" spans="1:14" x14ac:dyDescent="0.2">
      <c r="A94" s="67" t="s">
        <v>170</v>
      </c>
      <c r="B94" s="67" t="s">
        <v>170</v>
      </c>
      <c r="C94" s="68" t="s">
        <v>171</v>
      </c>
      <c r="D94" s="64">
        <v>2185</v>
      </c>
      <c r="E94" s="65"/>
      <c r="F94" s="66">
        <f t="shared" si="2"/>
        <v>35466</v>
      </c>
      <c r="G94" s="44"/>
      <c r="H94" s="16"/>
      <c r="I94" s="16"/>
      <c r="K94" s="16"/>
      <c r="L94" s="36"/>
      <c r="M94" s="36"/>
      <c r="N94" s="36"/>
    </row>
    <row r="95" spans="1:14" x14ac:dyDescent="0.2">
      <c r="A95" s="67" t="s">
        <v>172</v>
      </c>
      <c r="B95" s="67" t="s">
        <v>172</v>
      </c>
      <c r="C95" s="68" t="s">
        <v>173</v>
      </c>
      <c r="D95" s="64">
        <v>17799</v>
      </c>
      <c r="E95" s="65"/>
      <c r="F95" s="66">
        <f t="shared" si="2"/>
        <v>288907</v>
      </c>
      <c r="G95" s="44"/>
      <c r="H95" s="16"/>
      <c r="I95" s="16"/>
      <c r="K95" s="16"/>
      <c r="L95" s="36"/>
      <c r="M95" s="36"/>
      <c r="N95" s="36"/>
    </row>
    <row r="96" spans="1:14" x14ac:dyDescent="0.2">
      <c r="A96" s="67" t="s">
        <v>172</v>
      </c>
      <c r="B96" s="67" t="s">
        <v>246</v>
      </c>
      <c r="C96" s="68" t="s">
        <v>247</v>
      </c>
      <c r="D96" s="64">
        <v>4744</v>
      </c>
      <c r="E96" s="65"/>
      <c r="F96" s="66">
        <f t="shared" si="2"/>
        <v>77003</v>
      </c>
      <c r="G96" s="44"/>
      <c r="H96" s="16"/>
      <c r="I96" s="16"/>
      <c r="K96" s="16"/>
      <c r="L96" s="36"/>
      <c r="M96" s="36"/>
      <c r="N96" s="36"/>
    </row>
    <row r="97" spans="1:14" x14ac:dyDescent="0.2">
      <c r="A97" s="67" t="s">
        <v>174</v>
      </c>
      <c r="B97" s="67" t="s">
        <v>174</v>
      </c>
      <c r="C97" s="68" t="s">
        <v>175</v>
      </c>
      <c r="D97" s="64">
        <v>7435</v>
      </c>
      <c r="E97" s="65"/>
      <c r="F97" s="66">
        <f t="shared" si="2"/>
        <v>120682</v>
      </c>
      <c r="G97" s="44"/>
      <c r="H97" s="16"/>
      <c r="I97" s="16"/>
      <c r="K97" s="16"/>
      <c r="L97" s="36"/>
      <c r="M97" s="36"/>
      <c r="N97" s="36"/>
    </row>
    <row r="98" spans="1:14" x14ac:dyDescent="0.2">
      <c r="A98" s="67" t="s">
        <v>176</v>
      </c>
      <c r="B98" s="67" t="s">
        <v>176</v>
      </c>
      <c r="C98" s="68" t="s">
        <v>177</v>
      </c>
      <c r="D98" s="64">
        <v>23427</v>
      </c>
      <c r="E98" s="65"/>
      <c r="F98" s="66">
        <f t="shared" si="2"/>
        <v>380258</v>
      </c>
      <c r="G98" s="44"/>
      <c r="H98" s="16"/>
      <c r="I98" s="16"/>
      <c r="K98" s="16"/>
      <c r="L98" s="36"/>
      <c r="M98" s="36"/>
      <c r="N98" s="36"/>
    </row>
    <row r="99" spans="1:14" x14ac:dyDescent="0.2">
      <c r="A99" s="67" t="s">
        <v>178</v>
      </c>
      <c r="B99" s="67" t="s">
        <v>178</v>
      </c>
      <c r="C99" s="68" t="s">
        <v>179</v>
      </c>
      <c r="D99" s="64">
        <v>12732</v>
      </c>
      <c r="E99" s="65"/>
      <c r="F99" s="66">
        <f t="shared" si="2"/>
        <v>206661</v>
      </c>
      <c r="G99" s="44"/>
      <c r="H99" s="16"/>
      <c r="I99" s="16"/>
      <c r="K99" s="16"/>
      <c r="L99" s="36"/>
      <c r="M99" s="36"/>
      <c r="N99" s="36"/>
    </row>
    <row r="100" spans="1:14" x14ac:dyDescent="0.2">
      <c r="A100" s="67" t="s">
        <v>180</v>
      </c>
      <c r="B100" s="67" t="s">
        <v>180</v>
      </c>
      <c r="C100" s="68" t="s">
        <v>248</v>
      </c>
      <c r="D100" s="64">
        <v>19725</v>
      </c>
      <c r="E100" s="65"/>
      <c r="F100" s="66">
        <f t="shared" si="2"/>
        <v>320169</v>
      </c>
      <c r="G100" s="44"/>
      <c r="H100" s="16"/>
      <c r="I100" s="16"/>
      <c r="K100" s="16"/>
      <c r="L100" s="36"/>
      <c r="M100" s="36"/>
      <c r="N100" s="36"/>
    </row>
    <row r="101" spans="1:14" x14ac:dyDescent="0.2">
      <c r="A101" s="67" t="s">
        <v>181</v>
      </c>
      <c r="B101" s="67" t="s">
        <v>181</v>
      </c>
      <c r="C101" s="68" t="s">
        <v>182</v>
      </c>
      <c r="D101" s="64">
        <v>8292</v>
      </c>
      <c r="E101" s="65"/>
      <c r="F101" s="66">
        <f t="shared" si="2"/>
        <v>134593</v>
      </c>
      <c r="G101" s="44"/>
      <c r="H101" s="16"/>
      <c r="I101" s="16"/>
      <c r="K101" s="16"/>
      <c r="L101" s="36"/>
      <c r="M101" s="36"/>
      <c r="N101" s="36"/>
    </row>
    <row r="102" spans="1:14" x14ac:dyDescent="0.2">
      <c r="A102" s="67" t="s">
        <v>183</v>
      </c>
      <c r="B102" s="67" t="s">
        <v>183</v>
      </c>
      <c r="C102" s="68" t="s">
        <v>184</v>
      </c>
      <c r="D102" s="64">
        <v>8464</v>
      </c>
      <c r="E102" s="65"/>
      <c r="F102" s="66">
        <f t="shared" si="2"/>
        <v>137384</v>
      </c>
      <c r="G102" s="44"/>
      <c r="H102" s="16"/>
      <c r="I102" s="16"/>
      <c r="K102" s="16"/>
      <c r="L102" s="36"/>
      <c r="M102" s="36"/>
      <c r="N102" s="36"/>
    </row>
    <row r="103" spans="1:14" x14ac:dyDescent="0.2">
      <c r="A103" s="67" t="s">
        <v>183</v>
      </c>
      <c r="B103" s="67" t="s">
        <v>249</v>
      </c>
      <c r="C103" s="68" t="s">
        <v>250</v>
      </c>
      <c r="D103" s="64">
        <v>3061</v>
      </c>
      <c r="E103" s="65"/>
      <c r="F103" s="66">
        <f t="shared" si="2"/>
        <v>49685</v>
      </c>
      <c r="G103" s="44"/>
      <c r="H103" s="16"/>
      <c r="I103" s="16"/>
      <c r="K103" s="16"/>
      <c r="L103" s="36"/>
      <c r="M103" s="36"/>
      <c r="N103" s="36"/>
    </row>
    <row r="104" spans="1:14" x14ac:dyDescent="0.2">
      <c r="A104" s="67" t="s">
        <v>185</v>
      </c>
      <c r="B104" s="67" t="s">
        <v>185</v>
      </c>
      <c r="C104" s="68" t="s">
        <v>186</v>
      </c>
      <c r="D104" s="64">
        <v>5876</v>
      </c>
      <c r="E104" s="65"/>
      <c r="F104" s="66">
        <f t="shared" ref="F104:F123" si="3">ROUND(D104*F$134,0)</f>
        <v>95377</v>
      </c>
      <c r="G104" s="44"/>
      <c r="H104" s="16"/>
      <c r="I104" s="16"/>
      <c r="K104" s="16"/>
      <c r="L104" s="36"/>
      <c r="M104" s="36"/>
      <c r="N104" s="36"/>
    </row>
    <row r="105" spans="1:14" x14ac:dyDescent="0.2">
      <c r="A105" s="67" t="s">
        <v>187</v>
      </c>
      <c r="B105" s="67" t="s">
        <v>187</v>
      </c>
      <c r="C105" s="68" t="s">
        <v>188</v>
      </c>
      <c r="D105" s="64">
        <v>8582</v>
      </c>
      <c r="E105" s="65"/>
      <c r="F105" s="66">
        <f t="shared" si="3"/>
        <v>139300</v>
      </c>
      <c r="G105" s="44"/>
      <c r="H105" s="16"/>
      <c r="I105" s="16"/>
      <c r="K105" s="16"/>
      <c r="L105" s="36"/>
      <c r="M105" s="36"/>
      <c r="N105" s="36"/>
    </row>
    <row r="106" spans="1:14" x14ac:dyDescent="0.2">
      <c r="A106" s="67" t="s">
        <v>189</v>
      </c>
      <c r="B106" s="67" t="s">
        <v>189</v>
      </c>
      <c r="C106" s="68" t="s">
        <v>190</v>
      </c>
      <c r="D106" s="64">
        <v>6190</v>
      </c>
      <c r="E106" s="65"/>
      <c r="F106" s="66">
        <f t="shared" si="3"/>
        <v>100474</v>
      </c>
      <c r="G106" s="44"/>
      <c r="H106" s="16"/>
      <c r="I106" s="16"/>
      <c r="K106" s="16"/>
      <c r="L106" s="36"/>
      <c r="M106" s="36"/>
      <c r="N106" s="36"/>
    </row>
    <row r="107" spans="1:14" x14ac:dyDescent="0.2">
      <c r="A107" s="67" t="s">
        <v>191</v>
      </c>
      <c r="B107" s="67" t="s">
        <v>191</v>
      </c>
      <c r="C107" s="68" t="s">
        <v>192</v>
      </c>
      <c r="D107" s="64">
        <v>8215</v>
      </c>
      <c r="E107" s="65"/>
      <c r="F107" s="66">
        <f t="shared" si="3"/>
        <v>133343</v>
      </c>
      <c r="G107" s="44"/>
      <c r="H107" s="16"/>
      <c r="I107" s="16"/>
      <c r="K107" s="16"/>
      <c r="L107" s="36"/>
      <c r="M107" s="36"/>
      <c r="N107" s="36"/>
    </row>
    <row r="108" spans="1:14" x14ac:dyDescent="0.2">
      <c r="A108" s="67" t="s">
        <v>191</v>
      </c>
      <c r="B108" s="67" t="s">
        <v>251</v>
      </c>
      <c r="C108" s="68" t="s">
        <v>252</v>
      </c>
      <c r="D108" s="64">
        <v>1201</v>
      </c>
      <c r="E108" s="65"/>
      <c r="F108" s="66">
        <f t="shared" si="3"/>
        <v>19494</v>
      </c>
      <c r="G108" s="44"/>
      <c r="H108" s="16"/>
      <c r="I108" s="16"/>
      <c r="K108" s="16"/>
      <c r="L108" s="36"/>
      <c r="M108" s="36"/>
      <c r="N108" s="36"/>
    </row>
    <row r="109" spans="1:14" x14ac:dyDescent="0.2">
      <c r="A109" s="67" t="s">
        <v>191</v>
      </c>
      <c r="B109" s="67" t="s">
        <v>253</v>
      </c>
      <c r="C109" s="68" t="s">
        <v>254</v>
      </c>
      <c r="D109" s="64">
        <v>1611</v>
      </c>
      <c r="E109" s="65"/>
      <c r="F109" s="66">
        <f t="shared" si="3"/>
        <v>26149</v>
      </c>
      <c r="G109" s="44"/>
      <c r="H109" s="16"/>
      <c r="I109" s="16"/>
      <c r="K109" s="16"/>
      <c r="L109" s="36"/>
      <c r="M109" s="36"/>
      <c r="N109" s="36"/>
    </row>
    <row r="110" spans="1:14" x14ac:dyDescent="0.2">
      <c r="A110" s="67" t="s">
        <v>193</v>
      </c>
      <c r="B110" s="67" t="s">
        <v>193</v>
      </c>
      <c r="C110" s="68" t="s">
        <v>194</v>
      </c>
      <c r="D110" s="64">
        <v>1952</v>
      </c>
      <c r="E110" s="65"/>
      <c r="F110" s="66">
        <f t="shared" si="3"/>
        <v>31684</v>
      </c>
      <c r="G110" s="44"/>
      <c r="H110" s="16"/>
      <c r="I110" s="16"/>
      <c r="K110" s="16"/>
      <c r="L110" s="36"/>
      <c r="M110" s="36"/>
      <c r="N110" s="36"/>
    </row>
    <row r="111" spans="1:14" x14ac:dyDescent="0.2">
      <c r="A111" s="67" t="s">
        <v>195</v>
      </c>
      <c r="B111" s="67" t="s">
        <v>195</v>
      </c>
      <c r="C111" s="68" t="s">
        <v>196</v>
      </c>
      <c r="D111" s="64">
        <v>3485</v>
      </c>
      <c r="E111" s="65"/>
      <c r="F111" s="66">
        <f t="shared" si="3"/>
        <v>56567</v>
      </c>
      <c r="G111" s="44"/>
      <c r="H111" s="16"/>
      <c r="I111" s="16"/>
      <c r="K111" s="16"/>
      <c r="L111" s="36"/>
      <c r="M111" s="36"/>
      <c r="N111" s="36"/>
    </row>
    <row r="112" spans="1:14" x14ac:dyDescent="0.2">
      <c r="A112" s="67" t="s">
        <v>197</v>
      </c>
      <c r="B112" s="67" t="s">
        <v>197</v>
      </c>
      <c r="C112" s="68" t="s">
        <v>198</v>
      </c>
      <c r="D112" s="64">
        <v>590</v>
      </c>
      <c r="E112" s="65"/>
      <c r="F112" s="66">
        <f t="shared" si="3"/>
        <v>9577</v>
      </c>
      <c r="G112" s="44"/>
      <c r="H112" s="16"/>
      <c r="I112" s="16"/>
      <c r="K112" s="16"/>
      <c r="L112" s="36"/>
      <c r="M112" s="36"/>
      <c r="N112" s="36"/>
    </row>
    <row r="113" spans="1:14" x14ac:dyDescent="0.2">
      <c r="A113" s="67" t="s">
        <v>199</v>
      </c>
      <c r="B113" s="67" t="s">
        <v>199</v>
      </c>
      <c r="C113" s="68" t="s">
        <v>200</v>
      </c>
      <c r="D113" s="64">
        <v>42278</v>
      </c>
      <c r="E113" s="65"/>
      <c r="F113" s="66">
        <f t="shared" si="3"/>
        <v>686240</v>
      </c>
      <c r="G113" s="44"/>
      <c r="H113" s="16"/>
      <c r="I113" s="16"/>
      <c r="K113" s="16"/>
      <c r="L113" s="36"/>
      <c r="M113" s="36"/>
      <c r="N113" s="36"/>
    </row>
    <row r="114" spans="1:14" x14ac:dyDescent="0.2">
      <c r="A114" s="67" t="s">
        <v>201</v>
      </c>
      <c r="B114" s="67" t="s">
        <v>201</v>
      </c>
      <c r="C114" s="68" t="s">
        <v>202</v>
      </c>
      <c r="D114" s="64">
        <v>6416</v>
      </c>
      <c r="E114" s="65"/>
      <c r="F114" s="66">
        <f t="shared" si="3"/>
        <v>104142</v>
      </c>
      <c r="G114" s="44"/>
      <c r="H114" s="16"/>
      <c r="I114" s="16"/>
      <c r="K114" s="16"/>
      <c r="L114" s="36"/>
      <c r="M114" s="36"/>
      <c r="N114" s="36"/>
    </row>
    <row r="115" spans="1:14" x14ac:dyDescent="0.2">
      <c r="A115" s="67" t="s">
        <v>203</v>
      </c>
      <c r="B115" s="67" t="s">
        <v>203</v>
      </c>
      <c r="C115" s="68" t="s">
        <v>204</v>
      </c>
      <c r="D115" s="64">
        <v>159462</v>
      </c>
      <c r="E115" s="65"/>
      <c r="F115" s="66">
        <f t="shared" si="3"/>
        <v>2588326</v>
      </c>
      <c r="G115" s="44"/>
      <c r="H115" s="16"/>
      <c r="I115" s="16"/>
      <c r="K115" s="16"/>
      <c r="L115" s="36"/>
      <c r="M115" s="36"/>
      <c r="N115" s="36"/>
    </row>
    <row r="116" spans="1:14" x14ac:dyDescent="0.2">
      <c r="A116" s="67" t="s">
        <v>205</v>
      </c>
      <c r="B116" s="67" t="s">
        <v>205</v>
      </c>
      <c r="C116" s="68" t="s">
        <v>206</v>
      </c>
      <c r="D116" s="64">
        <v>2275</v>
      </c>
      <c r="E116" s="65"/>
      <c r="F116" s="66">
        <f t="shared" si="3"/>
        <v>36927</v>
      </c>
      <c r="G116" s="44"/>
      <c r="H116" s="16"/>
      <c r="I116" s="16"/>
      <c r="K116" s="16"/>
      <c r="L116" s="36"/>
      <c r="M116" s="36"/>
      <c r="N116" s="36"/>
    </row>
    <row r="117" spans="1:14" x14ac:dyDescent="0.2">
      <c r="A117" s="67" t="s">
        <v>207</v>
      </c>
      <c r="B117" s="67" t="s">
        <v>207</v>
      </c>
      <c r="C117" s="68" t="s">
        <v>208</v>
      </c>
      <c r="D117" s="64">
        <v>1607</v>
      </c>
      <c r="E117" s="65"/>
      <c r="F117" s="66">
        <f t="shared" si="3"/>
        <v>26084</v>
      </c>
      <c r="G117" s="44"/>
      <c r="H117" s="16"/>
      <c r="I117" s="16"/>
      <c r="K117" s="16"/>
      <c r="L117" s="36"/>
      <c r="M117" s="36"/>
      <c r="N117" s="36"/>
    </row>
    <row r="118" spans="1:14" x14ac:dyDescent="0.2">
      <c r="A118" s="67" t="s">
        <v>209</v>
      </c>
      <c r="B118" s="67" t="s">
        <v>209</v>
      </c>
      <c r="C118" s="68" t="s">
        <v>210</v>
      </c>
      <c r="D118" s="64">
        <v>4371</v>
      </c>
      <c r="E118" s="65"/>
      <c r="F118" s="66">
        <f t="shared" si="3"/>
        <v>70948</v>
      </c>
      <c r="G118" s="44"/>
      <c r="H118" s="16"/>
      <c r="I118" s="16"/>
      <c r="K118" s="16"/>
      <c r="L118" s="36"/>
      <c r="M118" s="36"/>
      <c r="N118" s="36"/>
    </row>
    <row r="119" spans="1:14" x14ac:dyDescent="0.2">
      <c r="A119" s="67" t="s">
        <v>211</v>
      </c>
      <c r="B119" s="67" t="s">
        <v>211</v>
      </c>
      <c r="C119" s="68" t="s">
        <v>212</v>
      </c>
      <c r="D119" s="64">
        <v>18826</v>
      </c>
      <c r="E119" s="65"/>
      <c r="F119" s="66">
        <f t="shared" si="3"/>
        <v>305576</v>
      </c>
      <c r="G119" s="44"/>
      <c r="H119" s="16"/>
      <c r="I119" s="16"/>
      <c r="K119" s="16"/>
      <c r="L119" s="36"/>
      <c r="M119" s="36"/>
      <c r="N119" s="36"/>
    </row>
    <row r="120" spans="1:14" x14ac:dyDescent="0.2">
      <c r="A120" s="67" t="s">
        <v>213</v>
      </c>
      <c r="B120" s="67" t="s">
        <v>213</v>
      </c>
      <c r="C120" s="68" t="s">
        <v>214</v>
      </c>
      <c r="D120" s="64">
        <v>9662</v>
      </c>
      <c r="E120" s="65"/>
      <c r="F120" s="66">
        <f t="shared" si="3"/>
        <v>156830</v>
      </c>
      <c r="G120" s="44"/>
      <c r="H120" s="16"/>
      <c r="I120" s="16"/>
      <c r="K120" s="16"/>
      <c r="L120" s="36"/>
      <c r="M120" s="36"/>
      <c r="N120" s="36"/>
    </row>
    <row r="121" spans="1:14" x14ac:dyDescent="0.2">
      <c r="A121" s="67" t="s">
        <v>215</v>
      </c>
      <c r="B121" s="67" t="s">
        <v>215</v>
      </c>
      <c r="C121" s="68" t="s">
        <v>216</v>
      </c>
      <c r="D121" s="64">
        <v>12211</v>
      </c>
      <c r="E121" s="65"/>
      <c r="F121" s="66">
        <f t="shared" si="3"/>
        <v>198204</v>
      </c>
      <c r="G121" s="44"/>
      <c r="H121" s="16"/>
      <c r="I121" s="16"/>
      <c r="K121" s="16"/>
      <c r="L121" s="36"/>
      <c r="M121" s="36"/>
      <c r="N121" s="36"/>
    </row>
    <row r="122" spans="1:14" x14ac:dyDescent="0.2">
      <c r="A122" s="67" t="s">
        <v>217</v>
      </c>
      <c r="B122" s="67" t="s">
        <v>217</v>
      </c>
      <c r="C122" s="68" t="s">
        <v>218</v>
      </c>
      <c r="D122" s="64">
        <v>5398</v>
      </c>
      <c r="E122" s="65"/>
      <c r="F122" s="66">
        <f t="shared" si="3"/>
        <v>87618</v>
      </c>
      <c r="G122" s="44"/>
      <c r="H122" s="16"/>
      <c r="I122" s="16"/>
      <c r="K122" s="16"/>
      <c r="L122" s="36"/>
      <c r="M122" s="36"/>
      <c r="N122" s="36"/>
    </row>
    <row r="123" spans="1:14" x14ac:dyDescent="0.2">
      <c r="A123" s="67" t="s">
        <v>219</v>
      </c>
      <c r="B123" s="67" t="s">
        <v>219</v>
      </c>
      <c r="C123" s="68" t="s">
        <v>220</v>
      </c>
      <c r="D123" s="64">
        <v>2216</v>
      </c>
      <c r="E123" s="65"/>
      <c r="F123" s="66">
        <f t="shared" si="3"/>
        <v>35969</v>
      </c>
      <c r="G123" s="44"/>
      <c r="H123" s="16"/>
      <c r="I123" s="16"/>
      <c r="K123" s="16"/>
      <c r="L123" s="36"/>
      <c r="M123" s="36"/>
      <c r="N123" s="36"/>
    </row>
    <row r="124" spans="1:14" ht="13.5" thickBot="1" x14ac:dyDescent="0.25">
      <c r="A124" s="42"/>
      <c r="B124" s="42"/>
      <c r="C124" s="43"/>
      <c r="D124" s="73">
        <f>SUM(D8:D123)</f>
        <v>1454290</v>
      </c>
      <c r="E124" s="45"/>
      <c r="F124" s="73">
        <f>SUM(F8:F123)</f>
        <v>23605479</v>
      </c>
      <c r="G124" s="43"/>
      <c r="H124"/>
      <c r="M124" s="16"/>
    </row>
    <row r="125" spans="1:14" ht="13.5" thickTop="1" x14ac:dyDescent="0.2">
      <c r="A125" s="42"/>
      <c r="B125" s="42"/>
      <c r="C125" s="43"/>
      <c r="D125" s="44"/>
      <c r="E125" s="45"/>
      <c r="F125" s="43"/>
      <c r="G125" s="43"/>
    </row>
    <row r="126" spans="1:14" ht="13.5" thickBot="1" x14ac:dyDescent="0.25">
      <c r="A126" s="42"/>
      <c r="B126" s="42"/>
      <c r="C126" s="43"/>
      <c r="D126" s="44"/>
      <c r="E126" s="45"/>
      <c r="F126" s="43"/>
      <c r="G126" s="43"/>
    </row>
    <row r="127" spans="1:14" ht="15.75" thickBot="1" x14ac:dyDescent="0.3">
      <c r="A127" s="42"/>
      <c r="B127" s="42"/>
      <c r="C127" s="120" t="s">
        <v>262</v>
      </c>
      <c r="D127" s="121"/>
      <c r="E127" s="121"/>
      <c r="F127" s="122"/>
      <c r="G127" s="43"/>
    </row>
    <row r="128" spans="1:14" ht="15.75" x14ac:dyDescent="0.25">
      <c r="A128" s="42"/>
      <c r="B128" s="42"/>
      <c r="C128" s="74"/>
      <c r="D128" s="75" t="s">
        <v>264</v>
      </c>
      <c r="E128" s="76"/>
      <c r="F128" s="115">
        <v>23605479</v>
      </c>
      <c r="G128" s="43"/>
    </row>
    <row r="129" spans="1:7" x14ac:dyDescent="0.2">
      <c r="A129" s="42"/>
      <c r="B129" s="42"/>
      <c r="C129" s="74"/>
      <c r="D129" s="78" t="s">
        <v>275</v>
      </c>
      <c r="E129" s="79"/>
      <c r="F129" s="80"/>
      <c r="G129" s="43"/>
    </row>
    <row r="130" spans="1:7" x14ac:dyDescent="0.2">
      <c r="A130" s="42"/>
      <c r="B130" s="42"/>
      <c r="C130" s="74"/>
      <c r="D130" s="75" t="s">
        <v>285</v>
      </c>
      <c r="E130" s="79"/>
      <c r="F130" s="80">
        <f>F128</f>
        <v>23605479</v>
      </c>
      <c r="G130" s="43"/>
    </row>
    <row r="131" spans="1:7" x14ac:dyDescent="0.2">
      <c r="A131" s="42"/>
      <c r="B131" s="42"/>
      <c r="C131" s="74"/>
      <c r="D131" s="81" t="s">
        <v>257</v>
      </c>
      <c r="E131" s="79"/>
      <c r="F131" s="80">
        <f>D124</f>
        <v>1454290</v>
      </c>
      <c r="G131" s="43"/>
    </row>
    <row r="132" spans="1:7" x14ac:dyDescent="0.2">
      <c r="A132" s="42"/>
      <c r="B132" s="42"/>
      <c r="C132" s="74"/>
      <c r="D132" s="78" t="s">
        <v>258</v>
      </c>
      <c r="E132" s="82"/>
      <c r="F132" s="83">
        <f>F130/F131</f>
        <v>16.231617490321739</v>
      </c>
      <c r="G132" s="43"/>
    </row>
    <row r="133" spans="1:7" x14ac:dyDescent="0.2">
      <c r="A133" s="42"/>
      <c r="B133" s="42"/>
      <c r="C133" s="74"/>
      <c r="D133" s="81" t="s">
        <v>259</v>
      </c>
      <c r="E133" s="84"/>
      <c r="F133" s="85">
        <v>-6.8742696088600064E-7</v>
      </c>
      <c r="G133" s="43"/>
    </row>
    <row r="134" spans="1:7" x14ac:dyDescent="0.2">
      <c r="A134" s="42"/>
      <c r="B134" s="42"/>
      <c r="C134" s="74"/>
      <c r="D134" s="75" t="s">
        <v>258</v>
      </c>
      <c r="E134" s="86"/>
      <c r="F134" s="87">
        <f>SUM(F132:F133)</f>
        <v>16.231616802894777</v>
      </c>
      <c r="G134" s="43"/>
    </row>
    <row r="135" spans="1:7" x14ac:dyDescent="0.2">
      <c r="A135" s="42"/>
      <c r="B135" s="42"/>
      <c r="C135" s="74"/>
      <c r="D135" s="81" t="s">
        <v>260</v>
      </c>
      <c r="E135" s="79"/>
      <c r="F135" s="80">
        <f>F124-F130</f>
        <v>0</v>
      </c>
      <c r="G135" s="43"/>
    </row>
    <row r="136" spans="1:7" ht="13.5" thickBot="1" x14ac:dyDescent="0.25">
      <c r="A136" s="42"/>
      <c r="B136" s="42"/>
      <c r="C136" s="88"/>
      <c r="D136" s="89"/>
      <c r="E136" s="89"/>
      <c r="F136" s="90"/>
      <c r="G136" s="43"/>
    </row>
    <row r="137" spans="1:7" x14ac:dyDescent="0.2">
      <c r="A137" s="42"/>
      <c r="B137" s="42"/>
      <c r="C137" s="43"/>
      <c r="D137" s="44"/>
      <c r="E137" s="45"/>
      <c r="F137" s="45"/>
      <c r="G137" s="43"/>
    </row>
    <row r="138" spans="1:7" x14ac:dyDescent="0.2">
      <c r="F138" s="17"/>
    </row>
    <row r="139" spans="1:7" x14ac:dyDescent="0.2">
      <c r="F139" s="17"/>
    </row>
    <row r="140" spans="1:7" x14ac:dyDescent="0.2">
      <c r="F140" s="17"/>
    </row>
    <row r="141" spans="1:7" x14ac:dyDescent="0.2">
      <c r="F141" s="17"/>
    </row>
    <row r="142" spans="1:7" x14ac:dyDescent="0.2">
      <c r="F142" s="17"/>
    </row>
    <row r="143" spans="1:7" x14ac:dyDescent="0.2">
      <c r="F143" s="17"/>
    </row>
    <row r="144" spans="1:7" x14ac:dyDescent="0.2">
      <c r="F144" s="17"/>
    </row>
    <row r="145" spans="6:6" x14ac:dyDescent="0.2">
      <c r="F145" s="17"/>
    </row>
    <row r="146" spans="6:6" x14ac:dyDescent="0.2">
      <c r="F146" s="17"/>
    </row>
  </sheetData>
  <mergeCells count="3">
    <mergeCell ref="C127:F127"/>
    <mergeCell ref="A2:F2"/>
    <mergeCell ref="A3:F3"/>
  </mergeCells>
  <phoneticPr fontId="0" type="noConversion"/>
  <printOptions horizontalCentered="1"/>
  <pageMargins left="0.18" right="0.16" top="0.37" bottom="0.59" header="0.2" footer="0.19"/>
  <pageSetup scale="69" fitToHeight="2" orientation="portrait" r:id="rId1"/>
  <headerFooter>
    <oddFooter>&amp;L&amp;"Arial,Italic"&amp;8Division of School Business Services
School Allotments Section
&amp;Z&amp;F&amp;C &amp;R&amp;"Arial,Italic"&amp;8&amp;D
Page &amp;P of &amp;N</oddFooter>
  </headerFooter>
  <rowBreaks count="1" manualBreakCount="1">
    <brk id="7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34"/>
  <sheetViews>
    <sheetView topLeftCell="A3" workbookViewId="0">
      <selection activeCell="H16" sqref="H16"/>
    </sheetView>
  </sheetViews>
  <sheetFormatPr defaultRowHeight="12.75" x14ac:dyDescent="0.2"/>
  <cols>
    <col min="1" max="1" width="38.85546875" customWidth="1"/>
    <col min="2" max="2" width="1.5703125" customWidth="1"/>
    <col min="3" max="3" width="16.5703125" customWidth="1"/>
    <col min="4" max="4" width="6.7109375" customWidth="1"/>
    <col min="6" max="6" width="14.140625" bestFit="1" customWidth="1"/>
    <col min="7" max="7" width="9.85546875" customWidth="1"/>
    <col min="9" max="9" width="14.42578125" bestFit="1" customWidth="1"/>
    <col min="11" max="11" width="10" bestFit="1" customWidth="1"/>
  </cols>
  <sheetData>
    <row r="1" spans="1:9" x14ac:dyDescent="0.2">
      <c r="A1" s="118" t="s">
        <v>273</v>
      </c>
      <c r="B1" s="118"/>
      <c r="C1" s="118"/>
      <c r="D1" s="118"/>
      <c r="E1" s="118"/>
      <c r="F1" s="119"/>
      <c r="G1" s="119"/>
    </row>
    <row r="2" spans="1:9" ht="76.900000000000006" customHeight="1" x14ac:dyDescent="0.2">
      <c r="A2" s="118"/>
      <c r="B2" s="118"/>
      <c r="C2" s="118"/>
      <c r="D2" s="118"/>
      <c r="E2" s="118"/>
      <c r="F2" s="119"/>
      <c r="G2" s="119"/>
    </row>
    <row r="3" spans="1:9" ht="25.15" customHeight="1" x14ac:dyDescent="0.25">
      <c r="A3" s="25" t="s">
        <v>263</v>
      </c>
      <c r="B3" s="2"/>
    </row>
    <row r="4" spans="1:9" ht="18" x14ac:dyDescent="0.25">
      <c r="A4" s="1" t="s">
        <v>265</v>
      </c>
      <c r="B4" s="2"/>
    </row>
    <row r="5" spans="1:9" x14ac:dyDescent="0.2">
      <c r="C5" s="12" t="s">
        <v>22</v>
      </c>
      <c r="D5" s="12" t="s">
        <v>6</v>
      </c>
    </row>
    <row r="6" spans="1:9" x14ac:dyDescent="0.2">
      <c r="A6" s="11" t="s">
        <v>2</v>
      </c>
      <c r="C6" s="41"/>
    </row>
    <row r="8" spans="1:9" x14ac:dyDescent="0.2">
      <c r="A8" s="10" t="s">
        <v>7</v>
      </c>
    </row>
    <row r="9" spans="1:9" x14ac:dyDescent="0.2">
      <c r="A9" t="s">
        <v>3</v>
      </c>
      <c r="C9" s="3">
        <f>ROUND(C$6*D9,0)</f>
        <v>0</v>
      </c>
      <c r="D9" s="4">
        <v>0.5</v>
      </c>
    </row>
    <row r="10" spans="1:9" x14ac:dyDescent="0.2">
      <c r="A10" t="s">
        <v>0</v>
      </c>
      <c r="C10" s="3">
        <f>ROUND(C$6*D10,0)</f>
        <v>0</v>
      </c>
      <c r="D10" s="4">
        <v>0.15</v>
      </c>
    </row>
    <row r="11" spans="1:9" ht="18" x14ac:dyDescent="0.25">
      <c r="A11" t="s">
        <v>13</v>
      </c>
      <c r="C11" s="3">
        <f>ROUND(C$6*D11,0)</f>
        <v>0</v>
      </c>
      <c r="D11" s="4">
        <v>0.35</v>
      </c>
    </row>
    <row r="15" spans="1:9" ht="18" x14ac:dyDescent="0.25">
      <c r="A15" s="13" t="s">
        <v>14</v>
      </c>
    </row>
    <row r="16" spans="1:9" ht="18" x14ac:dyDescent="0.25">
      <c r="A16" t="s">
        <v>15</v>
      </c>
      <c r="C16" s="26">
        <f>ROUND((C$11-C$20)*D16,0)</f>
        <v>0</v>
      </c>
      <c r="D16" s="4">
        <v>0.4</v>
      </c>
      <c r="F16" s="24"/>
      <c r="I16" s="34"/>
    </row>
    <row r="17" spans="1:11" x14ac:dyDescent="0.2">
      <c r="A17" t="s">
        <v>1</v>
      </c>
      <c r="C17" s="5">
        <f>ROUND((C$11-C$20)*D17,0)</f>
        <v>0</v>
      </c>
      <c r="D17" s="4">
        <v>0.1</v>
      </c>
      <c r="F17" s="15"/>
      <c r="I17" s="34">
        <f>81332984/0.4</f>
        <v>203332460</v>
      </c>
      <c r="K17">
        <f>I17/0.35</f>
        <v>580949885.71428573</v>
      </c>
    </row>
    <row r="18" spans="1:11" ht="25.5" x14ac:dyDescent="0.2">
      <c r="A18" s="7" t="s">
        <v>8</v>
      </c>
      <c r="F18" s="29"/>
      <c r="G18" s="24"/>
      <c r="I18" s="34">
        <f>C17/0.1</f>
        <v>0</v>
      </c>
    </row>
    <row r="19" spans="1:11" ht="51" x14ac:dyDescent="0.2">
      <c r="A19" s="7" t="s">
        <v>5</v>
      </c>
      <c r="C19" s="5">
        <f>ROUND((C$11-C$20)*D19,0)</f>
        <v>0</v>
      </c>
      <c r="D19" s="4">
        <v>0.5</v>
      </c>
      <c r="I19" s="34"/>
    </row>
    <row r="20" spans="1:11" x14ac:dyDescent="0.2">
      <c r="A20" t="s">
        <v>4</v>
      </c>
      <c r="C20" s="5">
        <v>0</v>
      </c>
      <c r="D20" s="6"/>
      <c r="I20" s="34"/>
    </row>
    <row r="21" spans="1:11" ht="13.5" thickBot="1" x14ac:dyDescent="0.25">
      <c r="A21" t="s">
        <v>9</v>
      </c>
      <c r="C21" s="8">
        <f>SUM(C16:C20)</f>
        <v>0</v>
      </c>
    </row>
    <row r="22" spans="1:11" ht="13.5" thickTop="1" x14ac:dyDescent="0.2"/>
    <row r="23" spans="1:11" x14ac:dyDescent="0.2">
      <c r="A23" s="27" t="s">
        <v>267</v>
      </c>
    </row>
    <row r="25" spans="1:11" ht="18" x14ac:dyDescent="0.25">
      <c r="A25" s="13" t="s">
        <v>16</v>
      </c>
    </row>
    <row r="26" spans="1:11" x14ac:dyDescent="0.2">
      <c r="A26" t="s">
        <v>10</v>
      </c>
    </row>
    <row r="27" spans="1:11" ht="38.25" x14ac:dyDescent="0.2">
      <c r="A27" s="7" t="s">
        <v>21</v>
      </c>
    </row>
    <row r="28" spans="1:11" x14ac:dyDescent="0.2">
      <c r="A28" t="s">
        <v>11</v>
      </c>
    </row>
    <row r="30" spans="1:11" x14ac:dyDescent="0.2">
      <c r="A30" t="s">
        <v>12</v>
      </c>
    </row>
    <row r="31" spans="1:11" x14ac:dyDescent="0.2">
      <c r="A31" t="s">
        <v>17</v>
      </c>
    </row>
    <row r="32" spans="1:11" ht="12.75" customHeight="1" x14ac:dyDescent="0.2">
      <c r="A32" s="22" t="s">
        <v>18</v>
      </c>
    </row>
    <row r="33" spans="1:1" ht="12.75" customHeight="1" x14ac:dyDescent="0.2">
      <c r="A33" s="22" t="s">
        <v>20</v>
      </c>
    </row>
    <row r="34" spans="1:1" x14ac:dyDescent="0.2">
      <c r="A34" t="s">
        <v>19</v>
      </c>
    </row>
  </sheetData>
  <mergeCells count="1">
    <mergeCell ref="A1:G2"/>
  </mergeCells>
  <phoneticPr fontId="0" type="noConversion"/>
  <pageMargins left="0.34" right="0.75" top="1" bottom="1" header="0.5" footer="0.5"/>
  <pageSetup scale="70" orientation="portrait" r:id="rId1"/>
  <headerFooter alignWithMargins="0">
    <oddFooter>&amp;L&amp;"Arial,Italic"&amp;8&amp;Z&amp;F
&amp;A&amp;R&amp;"Arial,Italic"&amp;8&amp;D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R146"/>
  <sheetViews>
    <sheetView zoomScaleNormal="100" workbookViewId="0">
      <pane xSplit="3" ySplit="7" topLeftCell="D8" activePane="bottomRight" state="frozen"/>
      <selection activeCell="H16" sqref="H16"/>
      <selection pane="topRight" activeCell="H16" sqref="H16"/>
      <selection pane="bottomLeft" activeCell="H16" sqref="H16"/>
      <selection pane="bottomRight" activeCell="K11" sqref="K11"/>
    </sheetView>
  </sheetViews>
  <sheetFormatPr defaultRowHeight="12.75" x14ac:dyDescent="0.2"/>
  <cols>
    <col min="1" max="1" width="6.5703125" style="9" customWidth="1"/>
    <col min="2" max="2" width="5.7109375" style="9" customWidth="1"/>
    <col min="3" max="3" width="18.5703125" customWidth="1"/>
    <col min="4" max="4" width="12.5703125" style="15" customWidth="1"/>
    <col min="5" max="5" width="1.42578125" style="17" customWidth="1"/>
    <col min="6" max="6" width="15.42578125" customWidth="1"/>
    <col min="7" max="7" width="11" customWidth="1"/>
    <col min="8" max="8" width="11.5703125" style="17" customWidth="1"/>
    <col min="9" max="10" width="9.140625" style="17"/>
    <col min="11" max="11" width="10.28515625" style="17" bestFit="1" customWidth="1"/>
    <col min="12" max="12" width="9.140625" style="17"/>
    <col min="13" max="13" width="10.28515625" style="17" bestFit="1" customWidth="1"/>
    <col min="14" max="14" width="15.28515625" style="17" bestFit="1" customWidth="1"/>
    <col min="15" max="18" width="9.140625" style="17"/>
  </cols>
  <sheetData>
    <row r="1" spans="1:18" ht="10.5" customHeight="1" x14ac:dyDescent="0.2">
      <c r="A1" s="42"/>
      <c r="B1" s="42"/>
      <c r="C1" s="43"/>
      <c r="D1" s="44"/>
      <c r="E1" s="45"/>
      <c r="F1" s="43"/>
      <c r="G1" s="43"/>
    </row>
    <row r="2" spans="1:18" ht="17.25" customHeight="1" x14ac:dyDescent="0.3">
      <c r="A2" s="123" t="s">
        <v>276</v>
      </c>
      <c r="B2" s="123"/>
      <c r="C2" s="123"/>
      <c r="D2" s="123"/>
      <c r="E2" s="123"/>
      <c r="F2" s="123"/>
      <c r="G2" s="43"/>
    </row>
    <row r="3" spans="1:18" ht="17.25" customHeight="1" x14ac:dyDescent="0.25">
      <c r="A3" s="124" t="s">
        <v>288</v>
      </c>
      <c r="B3" s="124"/>
      <c r="C3" s="124"/>
      <c r="D3" s="124"/>
      <c r="E3" s="124"/>
      <c r="F3" s="124"/>
      <c r="G3" s="43"/>
    </row>
    <row r="4" spans="1:18" ht="13.5" thickBot="1" x14ac:dyDescent="0.25">
      <c r="A4" s="42"/>
      <c r="B4" s="42"/>
      <c r="C4" s="43"/>
      <c r="D4" s="44"/>
      <c r="E4" s="45"/>
      <c r="F4" s="43"/>
      <c r="G4" s="43"/>
    </row>
    <row r="5" spans="1:18" ht="30" x14ac:dyDescent="0.25">
      <c r="A5" s="46"/>
      <c r="B5" s="47"/>
      <c r="C5" s="48"/>
      <c r="D5" s="91" t="s">
        <v>256</v>
      </c>
      <c r="E5" s="45"/>
      <c r="F5" s="49" t="s">
        <v>282</v>
      </c>
      <c r="G5" s="43"/>
    </row>
    <row r="6" spans="1:18" ht="15.75" thickBot="1" x14ac:dyDescent="0.25">
      <c r="A6" s="50"/>
      <c r="B6" s="51"/>
      <c r="C6" s="52"/>
      <c r="D6" s="53"/>
      <c r="E6" s="45"/>
      <c r="F6" s="54"/>
      <c r="G6" s="43"/>
    </row>
    <row r="7" spans="1:18" s="14" customFormat="1" ht="49.5" customHeight="1" thickBot="1" x14ac:dyDescent="0.25">
      <c r="A7" s="55" t="s">
        <v>255</v>
      </c>
      <c r="B7" s="56" t="s">
        <v>23</v>
      </c>
      <c r="C7" s="57" t="s">
        <v>221</v>
      </c>
      <c r="D7" s="58" t="s">
        <v>290</v>
      </c>
      <c r="E7" s="59"/>
      <c r="F7" s="60" t="s">
        <v>281</v>
      </c>
      <c r="G7" s="61"/>
      <c r="H7" s="35"/>
      <c r="I7" s="35"/>
      <c r="J7" s="35"/>
      <c r="K7" s="35"/>
      <c r="L7" s="21"/>
      <c r="M7" s="21"/>
      <c r="N7" s="35"/>
      <c r="O7" s="21"/>
      <c r="P7" s="21"/>
      <c r="Q7" s="21"/>
      <c r="R7" s="21"/>
    </row>
    <row r="8" spans="1:18" x14ac:dyDescent="0.2">
      <c r="A8" s="62" t="s">
        <v>24</v>
      </c>
      <c r="B8" s="62" t="s">
        <v>24</v>
      </c>
      <c r="C8" s="63" t="s">
        <v>25</v>
      </c>
      <c r="D8" s="64">
        <f>'Lottery Dist By LEA (1st qtr)'!D8</f>
        <v>22764</v>
      </c>
      <c r="E8" s="65"/>
      <c r="F8" s="66">
        <f t="shared" ref="F8:F39" si="0">ROUND(D8*F$134,0)</f>
        <v>413773</v>
      </c>
      <c r="G8" s="44"/>
      <c r="H8" s="16"/>
      <c r="I8" s="16"/>
      <c r="J8" s="16"/>
      <c r="K8" s="16"/>
      <c r="L8" s="36"/>
      <c r="M8" s="36"/>
      <c r="N8" s="36"/>
    </row>
    <row r="9" spans="1:18" x14ac:dyDescent="0.2">
      <c r="A9" s="67" t="s">
        <v>26</v>
      </c>
      <c r="B9" s="67" t="s">
        <v>26</v>
      </c>
      <c r="C9" s="68" t="s">
        <v>27</v>
      </c>
      <c r="D9" s="64">
        <f>'Lottery Dist By LEA (1st qtr)'!D9</f>
        <v>4992</v>
      </c>
      <c r="E9" s="65"/>
      <c r="F9" s="66">
        <f t="shared" si="0"/>
        <v>90738</v>
      </c>
      <c r="G9" s="44"/>
      <c r="H9" s="16"/>
      <c r="I9" s="16"/>
      <c r="J9" s="16"/>
      <c r="K9" s="16"/>
      <c r="L9" s="36"/>
      <c r="M9" s="36"/>
      <c r="N9" s="36"/>
    </row>
    <row r="10" spans="1:18" x14ac:dyDescent="0.2">
      <c r="A10" s="67" t="s">
        <v>28</v>
      </c>
      <c r="B10" s="67" t="s">
        <v>28</v>
      </c>
      <c r="C10" s="68" t="s">
        <v>29</v>
      </c>
      <c r="D10" s="64">
        <f>'Lottery Dist By LEA (1st qtr)'!D10</f>
        <v>1410</v>
      </c>
      <c r="E10" s="65"/>
      <c r="F10" s="66">
        <f t="shared" si="0"/>
        <v>25629</v>
      </c>
      <c r="G10" s="44"/>
      <c r="H10" s="16"/>
      <c r="I10" s="16"/>
      <c r="J10" s="16"/>
      <c r="K10" s="16"/>
      <c r="L10" s="36"/>
      <c r="M10" s="36"/>
      <c r="N10" s="36"/>
    </row>
    <row r="11" spans="1:18" x14ac:dyDescent="0.2">
      <c r="A11" s="67" t="s">
        <v>30</v>
      </c>
      <c r="B11" s="67" t="s">
        <v>30</v>
      </c>
      <c r="C11" s="68" t="s">
        <v>31</v>
      </c>
      <c r="D11" s="64">
        <f>'Lottery Dist By LEA (1st qtr)'!D11</f>
        <v>3445</v>
      </c>
      <c r="E11" s="65"/>
      <c r="F11" s="66">
        <f t="shared" si="0"/>
        <v>62618</v>
      </c>
      <c r="G11" s="44"/>
      <c r="H11" s="16"/>
      <c r="I11" s="16"/>
      <c r="J11" s="16"/>
      <c r="K11" s="16"/>
      <c r="L11" s="36"/>
      <c r="M11" s="36"/>
      <c r="N11" s="36"/>
    </row>
    <row r="12" spans="1:18" x14ac:dyDescent="0.2">
      <c r="A12" s="67" t="s">
        <v>32</v>
      </c>
      <c r="B12" s="67" t="s">
        <v>32</v>
      </c>
      <c r="C12" s="68" t="s">
        <v>33</v>
      </c>
      <c r="D12" s="64">
        <f>'Lottery Dist By LEA (1st qtr)'!D12</f>
        <v>3110</v>
      </c>
      <c r="E12" s="65"/>
      <c r="F12" s="66">
        <f t="shared" si="0"/>
        <v>56529</v>
      </c>
      <c r="G12" s="44"/>
      <c r="H12" s="16"/>
      <c r="I12" s="16"/>
      <c r="J12" s="16"/>
      <c r="K12" s="16"/>
      <c r="L12" s="36"/>
      <c r="M12" s="36"/>
      <c r="N12" s="36"/>
    </row>
    <row r="13" spans="1:18" x14ac:dyDescent="0.2">
      <c r="A13" s="67" t="s">
        <v>34</v>
      </c>
      <c r="B13" s="67" t="s">
        <v>34</v>
      </c>
      <c r="C13" s="68" t="s">
        <v>35</v>
      </c>
      <c r="D13" s="64">
        <f>'Lottery Dist By LEA (1st qtr)'!D13</f>
        <v>2099</v>
      </c>
      <c r="E13" s="65"/>
      <c r="F13" s="66">
        <f t="shared" si="0"/>
        <v>38153</v>
      </c>
      <c r="G13" s="44"/>
      <c r="H13" s="16"/>
      <c r="I13" s="16"/>
      <c r="J13" s="16"/>
      <c r="K13" s="16"/>
      <c r="L13" s="36"/>
      <c r="M13" s="36"/>
      <c r="N13" s="36"/>
    </row>
    <row r="14" spans="1:18" x14ac:dyDescent="0.2">
      <c r="A14" s="67" t="s">
        <v>36</v>
      </c>
      <c r="B14" s="67" t="s">
        <v>36</v>
      </c>
      <c r="C14" s="68" t="s">
        <v>37</v>
      </c>
      <c r="D14" s="64">
        <f>'Lottery Dist By LEA (1st qtr)'!D14</f>
        <v>6940</v>
      </c>
      <c r="E14" s="65"/>
      <c r="F14" s="66">
        <f t="shared" si="0"/>
        <v>126146</v>
      </c>
      <c r="G14" s="44"/>
      <c r="H14" s="16"/>
      <c r="I14" s="16"/>
      <c r="J14" s="16"/>
      <c r="K14" s="16"/>
      <c r="L14" s="36"/>
      <c r="M14" s="36"/>
      <c r="N14" s="36"/>
    </row>
    <row r="15" spans="1:18" x14ac:dyDescent="0.2">
      <c r="A15" s="67" t="s">
        <v>38</v>
      </c>
      <c r="B15" s="67" t="s">
        <v>38</v>
      </c>
      <c r="C15" s="68" t="s">
        <v>39</v>
      </c>
      <c r="D15" s="64">
        <f>'Lottery Dist By LEA (1st qtr)'!D15</f>
        <v>2316</v>
      </c>
      <c r="E15" s="65"/>
      <c r="F15" s="66">
        <f t="shared" si="0"/>
        <v>42097</v>
      </c>
      <c r="G15" s="44"/>
      <c r="H15" s="16"/>
      <c r="I15" s="16"/>
      <c r="J15" s="16"/>
      <c r="K15" s="16"/>
      <c r="L15" s="36"/>
      <c r="M15" s="36"/>
      <c r="N15" s="36"/>
    </row>
    <row r="16" spans="1:18" x14ac:dyDescent="0.2">
      <c r="A16" s="67" t="s">
        <v>40</v>
      </c>
      <c r="B16" s="67" t="s">
        <v>40</v>
      </c>
      <c r="C16" s="68" t="s">
        <v>41</v>
      </c>
      <c r="D16" s="64">
        <f>'Lottery Dist By LEA (1st qtr)'!D16</f>
        <v>4661</v>
      </c>
      <c r="E16" s="65"/>
      <c r="F16" s="66">
        <f t="shared" si="0"/>
        <v>84721</v>
      </c>
      <c r="G16" s="44"/>
      <c r="H16" s="16"/>
      <c r="I16" s="16"/>
      <c r="J16" s="16"/>
      <c r="K16" s="16"/>
      <c r="L16" s="36"/>
      <c r="M16" s="36"/>
      <c r="N16" s="36"/>
    </row>
    <row r="17" spans="1:14" x14ac:dyDescent="0.2">
      <c r="A17" s="67" t="s">
        <v>42</v>
      </c>
      <c r="B17" s="67" t="s">
        <v>42</v>
      </c>
      <c r="C17" s="68" t="s">
        <v>43</v>
      </c>
      <c r="D17" s="64">
        <f>'Lottery Dist By LEA (1st qtr)'!D17</f>
        <v>12618</v>
      </c>
      <c r="E17" s="65"/>
      <c r="F17" s="66">
        <f t="shared" si="0"/>
        <v>229353</v>
      </c>
      <c r="G17" s="44"/>
      <c r="H17" s="16"/>
      <c r="I17" s="16"/>
      <c r="J17" s="16"/>
      <c r="K17" s="16"/>
      <c r="L17" s="36"/>
      <c r="M17" s="36"/>
      <c r="N17" s="36"/>
    </row>
    <row r="18" spans="1:14" x14ac:dyDescent="0.2">
      <c r="A18" s="67" t="s">
        <v>44</v>
      </c>
      <c r="B18" s="67" t="s">
        <v>44</v>
      </c>
      <c r="C18" s="68" t="s">
        <v>45</v>
      </c>
      <c r="D18" s="64">
        <f>'Lottery Dist By LEA (1st qtr)'!D18</f>
        <v>24687</v>
      </c>
      <c r="E18" s="65"/>
      <c r="F18" s="66">
        <f t="shared" si="0"/>
        <v>448726</v>
      </c>
      <c r="G18" s="44"/>
      <c r="H18" s="16"/>
      <c r="I18" s="16"/>
      <c r="J18" s="16"/>
      <c r="K18" s="16"/>
      <c r="L18" s="36"/>
      <c r="M18" s="36"/>
      <c r="N18" s="36"/>
    </row>
    <row r="19" spans="1:14" x14ac:dyDescent="0.2">
      <c r="A19" s="67" t="s">
        <v>44</v>
      </c>
      <c r="B19" s="67" t="s">
        <v>222</v>
      </c>
      <c r="C19" s="68" t="s">
        <v>223</v>
      </c>
      <c r="D19" s="64">
        <f>'Lottery Dist By LEA (1st qtr)'!D19</f>
        <v>4501</v>
      </c>
      <c r="E19" s="65"/>
      <c r="F19" s="66">
        <f t="shared" si="0"/>
        <v>81813</v>
      </c>
      <c r="G19" s="44"/>
      <c r="H19" s="16"/>
      <c r="I19" s="16"/>
      <c r="J19" s="16"/>
      <c r="K19" s="16"/>
      <c r="L19" s="36"/>
      <c r="M19" s="36"/>
      <c r="N19" s="36"/>
    </row>
    <row r="20" spans="1:14" x14ac:dyDescent="0.2">
      <c r="A20" s="67" t="s">
        <v>46</v>
      </c>
      <c r="B20" s="67" t="s">
        <v>46</v>
      </c>
      <c r="C20" s="68" t="s">
        <v>47</v>
      </c>
      <c r="D20" s="64">
        <f>'Lottery Dist By LEA (1st qtr)'!D20</f>
        <v>12448</v>
      </c>
      <c r="E20" s="65"/>
      <c r="F20" s="66">
        <f t="shared" si="0"/>
        <v>226263</v>
      </c>
      <c r="G20" s="44"/>
      <c r="H20" s="16"/>
      <c r="I20" s="16"/>
      <c r="J20" s="16"/>
      <c r="K20" s="16"/>
      <c r="L20" s="36"/>
      <c r="M20" s="36"/>
      <c r="N20" s="36"/>
    </row>
    <row r="21" spans="1:14" x14ac:dyDescent="0.2">
      <c r="A21" s="67" t="s">
        <v>48</v>
      </c>
      <c r="B21" s="67" t="s">
        <v>48</v>
      </c>
      <c r="C21" s="68" t="s">
        <v>49</v>
      </c>
      <c r="D21" s="64">
        <f>'Lottery Dist By LEA (1st qtr)'!D21</f>
        <v>31941</v>
      </c>
      <c r="E21" s="65"/>
      <c r="F21" s="66">
        <f t="shared" si="0"/>
        <v>580579</v>
      </c>
      <c r="G21" s="44"/>
      <c r="H21" s="16"/>
      <c r="I21" s="16"/>
      <c r="J21" s="16"/>
      <c r="K21" s="16"/>
      <c r="L21" s="36"/>
      <c r="M21" s="36"/>
      <c r="N21" s="36"/>
    </row>
    <row r="22" spans="1:14" x14ac:dyDescent="0.2">
      <c r="A22" s="69" t="s">
        <v>48</v>
      </c>
      <c r="B22" s="69" t="s">
        <v>224</v>
      </c>
      <c r="C22" s="70" t="s">
        <v>225</v>
      </c>
      <c r="D22" s="64">
        <f>'Lottery Dist By LEA (1st qtr)'!D22</f>
        <v>4068</v>
      </c>
      <c r="E22" s="65"/>
      <c r="F22" s="66">
        <f t="shared" si="0"/>
        <v>73942</v>
      </c>
      <c r="G22" s="44"/>
      <c r="H22" s="16"/>
      <c r="I22" s="16"/>
      <c r="J22" s="16"/>
      <c r="K22" s="16"/>
      <c r="L22" s="36"/>
      <c r="M22" s="36"/>
      <c r="N22" s="36"/>
    </row>
    <row r="23" spans="1:14" x14ac:dyDescent="0.2">
      <c r="A23" s="71" t="s">
        <v>180</v>
      </c>
      <c r="B23" s="69">
        <v>132</v>
      </c>
      <c r="C23" s="70" t="s">
        <v>225</v>
      </c>
      <c r="D23" s="64">
        <f>'Lottery Dist By LEA (1st qtr)'!D23</f>
        <v>1287</v>
      </c>
      <c r="E23" s="65"/>
      <c r="F23" s="66">
        <f t="shared" si="0"/>
        <v>23393</v>
      </c>
      <c r="G23" s="44"/>
      <c r="H23" s="16"/>
      <c r="I23" s="16"/>
      <c r="K23" s="16"/>
      <c r="L23" s="36"/>
      <c r="M23" s="36"/>
      <c r="N23" s="36"/>
    </row>
    <row r="24" spans="1:14" x14ac:dyDescent="0.2">
      <c r="A24" s="67" t="s">
        <v>50</v>
      </c>
      <c r="B24" s="67" t="s">
        <v>50</v>
      </c>
      <c r="C24" s="68" t="s">
        <v>51</v>
      </c>
      <c r="D24" s="64">
        <f>'Lottery Dist By LEA (1st qtr)'!D24</f>
        <v>12088</v>
      </c>
      <c r="E24" s="65"/>
      <c r="F24" s="66">
        <f t="shared" si="0"/>
        <v>219719</v>
      </c>
      <c r="G24" s="44"/>
      <c r="H24" s="16"/>
      <c r="I24" s="16"/>
      <c r="K24" s="16"/>
      <c r="L24" s="36"/>
      <c r="M24" s="36"/>
      <c r="N24" s="36"/>
    </row>
    <row r="25" spans="1:14" x14ac:dyDescent="0.2">
      <c r="A25" s="67" t="s">
        <v>52</v>
      </c>
      <c r="B25" s="67" t="s">
        <v>52</v>
      </c>
      <c r="C25" s="68" t="s">
        <v>53</v>
      </c>
      <c r="D25" s="64">
        <f>'Lottery Dist By LEA (1st qtr)'!D25</f>
        <v>1826</v>
      </c>
      <c r="E25" s="65"/>
      <c r="F25" s="66">
        <f t="shared" si="0"/>
        <v>33191</v>
      </c>
      <c r="G25" s="44"/>
      <c r="H25" s="16"/>
      <c r="I25" s="16"/>
      <c r="K25" s="16"/>
      <c r="L25" s="36"/>
      <c r="M25" s="36"/>
      <c r="N25" s="36"/>
    </row>
    <row r="26" spans="1:14" x14ac:dyDescent="0.2">
      <c r="A26" s="67" t="s">
        <v>54</v>
      </c>
      <c r="B26" s="67" t="s">
        <v>54</v>
      </c>
      <c r="C26" s="68" t="s">
        <v>55</v>
      </c>
      <c r="D26" s="64">
        <f>'Lottery Dist By LEA (1st qtr)'!D26</f>
        <v>8391</v>
      </c>
      <c r="E26" s="65"/>
      <c r="F26" s="66">
        <f t="shared" si="0"/>
        <v>152520</v>
      </c>
      <c r="G26" s="44"/>
      <c r="H26" s="16"/>
      <c r="I26" s="16"/>
      <c r="K26" s="16"/>
      <c r="L26" s="36"/>
      <c r="M26" s="36"/>
      <c r="N26" s="36"/>
    </row>
    <row r="27" spans="1:14" x14ac:dyDescent="0.2">
      <c r="A27" s="67" t="s">
        <v>56</v>
      </c>
      <c r="B27" s="67" t="s">
        <v>56</v>
      </c>
      <c r="C27" s="68" t="s">
        <v>57</v>
      </c>
      <c r="D27" s="64">
        <f>'Lottery Dist By LEA (1st qtr)'!D27</f>
        <v>2718</v>
      </c>
      <c r="E27" s="65"/>
      <c r="F27" s="66">
        <f t="shared" si="0"/>
        <v>49404</v>
      </c>
      <c r="G27" s="44"/>
      <c r="H27" s="16"/>
      <c r="I27" s="16"/>
      <c r="K27" s="16"/>
      <c r="L27" s="36"/>
      <c r="M27" s="36"/>
      <c r="N27" s="36"/>
    </row>
    <row r="28" spans="1:14" x14ac:dyDescent="0.2">
      <c r="A28" s="67" t="s">
        <v>58</v>
      </c>
      <c r="B28" s="67" t="s">
        <v>58</v>
      </c>
      <c r="C28" s="68" t="s">
        <v>59</v>
      </c>
      <c r="D28" s="64">
        <f>'Lottery Dist By LEA (1st qtr)'!D28</f>
        <v>16465</v>
      </c>
      <c r="E28" s="65"/>
      <c r="F28" s="66">
        <f t="shared" si="0"/>
        <v>299278</v>
      </c>
      <c r="G28" s="44"/>
      <c r="H28" s="16"/>
      <c r="I28" s="16"/>
      <c r="K28" s="16"/>
      <c r="L28" s="36"/>
      <c r="M28" s="36"/>
      <c r="N28" s="36"/>
    </row>
    <row r="29" spans="1:14" x14ac:dyDescent="0.2">
      <c r="A29" s="67" t="s">
        <v>58</v>
      </c>
      <c r="B29" s="67" t="s">
        <v>226</v>
      </c>
      <c r="C29" s="68" t="s">
        <v>227</v>
      </c>
      <c r="D29" s="64">
        <f>'Lottery Dist By LEA (1st qtr)'!D29</f>
        <v>4305</v>
      </c>
      <c r="E29" s="65"/>
      <c r="F29" s="66">
        <f t="shared" si="0"/>
        <v>78250</v>
      </c>
      <c r="G29" s="44"/>
      <c r="H29" s="16"/>
      <c r="I29" s="16"/>
      <c r="K29" s="16"/>
      <c r="L29" s="36"/>
      <c r="M29" s="36"/>
      <c r="N29" s="36"/>
    </row>
    <row r="30" spans="1:14" x14ac:dyDescent="0.2">
      <c r="A30" s="67" t="s">
        <v>58</v>
      </c>
      <c r="B30" s="67" t="s">
        <v>228</v>
      </c>
      <c r="C30" s="68" t="s">
        <v>229</v>
      </c>
      <c r="D30" s="64">
        <f>'Lottery Dist By LEA (1st qtr)'!D30</f>
        <v>3120</v>
      </c>
      <c r="E30" s="65"/>
      <c r="F30" s="66">
        <f t="shared" si="0"/>
        <v>56711</v>
      </c>
      <c r="G30" s="44"/>
      <c r="H30" s="16"/>
      <c r="I30" s="16"/>
      <c r="K30" s="16"/>
      <c r="L30" s="36"/>
      <c r="M30" s="36"/>
      <c r="N30" s="36"/>
    </row>
    <row r="31" spans="1:14" x14ac:dyDescent="0.2">
      <c r="A31" s="67" t="s">
        <v>60</v>
      </c>
      <c r="B31" s="67" t="s">
        <v>60</v>
      </c>
      <c r="C31" s="68" t="s">
        <v>61</v>
      </c>
      <c r="D31" s="64">
        <f>'Lottery Dist By LEA (1st qtr)'!D31</f>
        <v>8608</v>
      </c>
      <c r="E31" s="65"/>
      <c r="F31" s="66">
        <f t="shared" si="0"/>
        <v>156464</v>
      </c>
      <c r="G31" s="44"/>
      <c r="H31" s="16"/>
      <c r="I31" s="16"/>
      <c r="K31" s="16"/>
      <c r="L31" s="36"/>
      <c r="M31" s="36"/>
      <c r="N31" s="36"/>
    </row>
    <row r="32" spans="1:14" x14ac:dyDescent="0.2">
      <c r="A32" s="67" t="s">
        <v>62</v>
      </c>
      <c r="B32" s="67" t="s">
        <v>62</v>
      </c>
      <c r="C32" s="68" t="s">
        <v>63</v>
      </c>
      <c r="D32" s="64">
        <f>'Lottery Dist By LEA (1st qtr)'!D32</f>
        <v>3397</v>
      </c>
      <c r="E32" s="65"/>
      <c r="F32" s="66">
        <f t="shared" si="0"/>
        <v>61746</v>
      </c>
      <c r="G32" s="44"/>
      <c r="H32" s="16"/>
      <c r="I32" s="16"/>
      <c r="K32" s="16"/>
      <c r="L32" s="36"/>
      <c r="M32" s="36"/>
      <c r="N32" s="36"/>
    </row>
    <row r="33" spans="1:14" x14ac:dyDescent="0.2">
      <c r="A33" s="67" t="s">
        <v>64</v>
      </c>
      <c r="B33" s="67" t="s">
        <v>64</v>
      </c>
      <c r="C33" s="68" t="s">
        <v>65</v>
      </c>
      <c r="D33" s="64">
        <f>'Lottery Dist By LEA (1st qtr)'!D33</f>
        <v>2082</v>
      </c>
      <c r="E33" s="65"/>
      <c r="F33" s="66">
        <f t="shared" si="0"/>
        <v>37844</v>
      </c>
      <c r="G33" s="44"/>
      <c r="H33" s="16"/>
      <c r="I33" s="16"/>
      <c r="K33" s="16"/>
      <c r="L33" s="36"/>
      <c r="M33" s="36"/>
      <c r="N33" s="36"/>
    </row>
    <row r="34" spans="1:14" x14ac:dyDescent="0.2">
      <c r="A34" s="67" t="s">
        <v>66</v>
      </c>
      <c r="B34" s="67" t="s">
        <v>66</v>
      </c>
      <c r="C34" s="68" t="s">
        <v>67</v>
      </c>
      <c r="D34" s="64">
        <f>'Lottery Dist By LEA (1st qtr)'!D34</f>
        <v>1337</v>
      </c>
      <c r="E34" s="65"/>
      <c r="F34" s="66">
        <f t="shared" si="0"/>
        <v>24302</v>
      </c>
      <c r="G34" s="44"/>
      <c r="H34" s="16"/>
      <c r="I34" s="16"/>
      <c r="K34" s="16"/>
      <c r="L34" s="36"/>
      <c r="M34" s="36"/>
      <c r="N34" s="36"/>
    </row>
    <row r="35" spans="1:14" x14ac:dyDescent="0.2">
      <c r="A35" s="67" t="s">
        <v>68</v>
      </c>
      <c r="B35" s="67" t="s">
        <v>68</v>
      </c>
      <c r="C35" s="68" t="s">
        <v>69</v>
      </c>
      <c r="D35" s="64">
        <f>'Lottery Dist By LEA (1st qtr)'!D35</f>
        <v>15033</v>
      </c>
      <c r="E35" s="65"/>
      <c r="F35" s="66">
        <f t="shared" si="0"/>
        <v>273249</v>
      </c>
      <c r="G35" s="44"/>
      <c r="H35" s="16"/>
      <c r="I35" s="16"/>
      <c r="K35" s="16"/>
      <c r="L35" s="36"/>
      <c r="M35" s="36"/>
      <c r="N35" s="36"/>
    </row>
    <row r="36" spans="1:14" x14ac:dyDescent="0.2">
      <c r="A36" s="67" t="s">
        <v>70</v>
      </c>
      <c r="B36" s="67" t="s">
        <v>70</v>
      </c>
      <c r="C36" s="68" t="s">
        <v>71</v>
      </c>
      <c r="D36" s="64">
        <f>'Lottery Dist By LEA (1st qtr)'!D36</f>
        <v>5971</v>
      </c>
      <c r="E36" s="65"/>
      <c r="F36" s="66">
        <f t="shared" si="0"/>
        <v>108533</v>
      </c>
      <c r="G36" s="44"/>
      <c r="H36" s="16"/>
      <c r="I36" s="16"/>
      <c r="K36" s="16"/>
      <c r="L36" s="36"/>
      <c r="M36" s="36"/>
      <c r="N36" s="36"/>
    </row>
    <row r="37" spans="1:14" x14ac:dyDescent="0.2">
      <c r="A37" s="67" t="s">
        <v>70</v>
      </c>
      <c r="B37" s="67" t="s">
        <v>230</v>
      </c>
      <c r="C37" s="68" t="s">
        <v>231</v>
      </c>
      <c r="D37" s="64">
        <f>'Lottery Dist By LEA (1st qtr)'!D37</f>
        <v>2245</v>
      </c>
      <c r="E37" s="65"/>
      <c r="F37" s="66">
        <f t="shared" si="0"/>
        <v>40807</v>
      </c>
      <c r="G37" s="44"/>
      <c r="H37" s="16"/>
      <c r="I37" s="16"/>
      <c r="K37" s="16"/>
      <c r="L37" s="36"/>
      <c r="M37" s="36"/>
      <c r="N37" s="36"/>
    </row>
    <row r="38" spans="1:14" x14ac:dyDescent="0.2">
      <c r="A38" s="67" t="s">
        <v>72</v>
      </c>
      <c r="B38" s="67" t="s">
        <v>72</v>
      </c>
      <c r="C38" s="68" t="s">
        <v>73</v>
      </c>
      <c r="D38" s="64">
        <f>'Lottery Dist By LEA (1st qtr)'!D38</f>
        <v>14152</v>
      </c>
      <c r="E38" s="65"/>
      <c r="F38" s="66">
        <f t="shared" si="0"/>
        <v>257236</v>
      </c>
      <c r="G38" s="44"/>
      <c r="H38" s="16"/>
      <c r="I38" s="16"/>
      <c r="K38" s="16"/>
      <c r="L38" s="36"/>
      <c r="M38" s="36"/>
      <c r="N38" s="36"/>
    </row>
    <row r="39" spans="1:14" x14ac:dyDescent="0.2">
      <c r="A39" s="67" t="s">
        <v>74</v>
      </c>
      <c r="B39" s="67" t="s">
        <v>74</v>
      </c>
      <c r="C39" s="68" t="s">
        <v>75</v>
      </c>
      <c r="D39" s="64">
        <f>'Lottery Dist By LEA (1st qtr)'!D39</f>
        <v>50459</v>
      </c>
      <c r="E39" s="65"/>
      <c r="F39" s="66">
        <f t="shared" si="0"/>
        <v>917174</v>
      </c>
      <c r="G39" s="44"/>
      <c r="H39" s="16"/>
      <c r="I39" s="16"/>
      <c r="K39" s="16"/>
      <c r="L39" s="36"/>
      <c r="M39" s="36"/>
      <c r="N39" s="36"/>
    </row>
    <row r="40" spans="1:14" x14ac:dyDescent="0.2">
      <c r="A40" s="67" t="s">
        <v>76</v>
      </c>
      <c r="B40" s="67" t="s">
        <v>76</v>
      </c>
      <c r="C40" s="68" t="s">
        <v>77</v>
      </c>
      <c r="D40" s="64">
        <f>'Lottery Dist By LEA (1st qtr)'!D40</f>
        <v>4034</v>
      </c>
      <c r="E40" s="65"/>
      <c r="F40" s="66">
        <f t="shared" ref="F40:F71" si="1">ROUND(D40*F$134,0)</f>
        <v>73324</v>
      </c>
      <c r="G40" s="44"/>
      <c r="H40" s="16"/>
      <c r="I40" s="16"/>
      <c r="K40" s="16"/>
      <c r="L40" s="36"/>
      <c r="M40" s="36"/>
      <c r="N40" s="36"/>
    </row>
    <row r="41" spans="1:14" x14ac:dyDescent="0.2">
      <c r="A41" s="67" t="s">
        <v>78</v>
      </c>
      <c r="B41" s="67" t="s">
        <v>78</v>
      </c>
      <c r="C41" s="68" t="s">
        <v>79</v>
      </c>
      <c r="D41" s="64">
        <f>'Lottery Dist By LEA (1st qtr)'!D41</f>
        <v>5010</v>
      </c>
      <c r="E41" s="65"/>
      <c r="F41" s="66">
        <f t="shared" si="1"/>
        <v>91065</v>
      </c>
      <c r="G41" s="44"/>
      <c r="H41" s="16"/>
      <c r="I41" s="16"/>
      <c r="K41" s="16"/>
      <c r="L41" s="36"/>
      <c r="M41" s="36"/>
      <c r="N41" s="36"/>
    </row>
    <row r="42" spans="1:14" x14ac:dyDescent="0.2">
      <c r="A42" s="67" t="s">
        <v>80</v>
      </c>
      <c r="B42" s="67" t="s">
        <v>80</v>
      </c>
      <c r="C42" s="68" t="s">
        <v>81</v>
      </c>
      <c r="D42" s="64">
        <f>'Lottery Dist By LEA (1st qtr)'!D42</f>
        <v>19382</v>
      </c>
      <c r="E42" s="65"/>
      <c r="F42" s="66">
        <f t="shared" si="1"/>
        <v>352299</v>
      </c>
      <c r="G42" s="44"/>
      <c r="H42" s="16"/>
      <c r="I42" s="16"/>
      <c r="K42" s="16"/>
      <c r="L42" s="36"/>
      <c r="M42" s="36"/>
      <c r="N42" s="36"/>
    </row>
    <row r="43" spans="1:14" x14ac:dyDescent="0.2">
      <c r="A43" s="67" t="s">
        <v>80</v>
      </c>
      <c r="B43" s="67" t="s">
        <v>232</v>
      </c>
      <c r="C43" s="68" t="s">
        <v>233</v>
      </c>
      <c r="D43" s="64">
        <f>'Lottery Dist By LEA (1st qtr)'!D43</f>
        <v>3081</v>
      </c>
      <c r="E43" s="65"/>
      <c r="F43" s="66">
        <f t="shared" si="1"/>
        <v>56002</v>
      </c>
      <c r="G43" s="44"/>
      <c r="H43" s="16"/>
      <c r="I43" s="16"/>
      <c r="K43" s="16"/>
      <c r="L43" s="36"/>
      <c r="M43" s="36"/>
      <c r="N43" s="36"/>
    </row>
    <row r="44" spans="1:14" x14ac:dyDescent="0.2">
      <c r="A44" s="67" t="s">
        <v>80</v>
      </c>
      <c r="B44" s="67" t="s">
        <v>234</v>
      </c>
      <c r="C44" s="68" t="s">
        <v>235</v>
      </c>
      <c r="D44" s="64">
        <f>'Lottery Dist By LEA (1st qtr)'!D44</f>
        <v>2395</v>
      </c>
      <c r="E44" s="65"/>
      <c r="F44" s="66">
        <f t="shared" si="1"/>
        <v>43533</v>
      </c>
      <c r="G44" s="44"/>
      <c r="H44" s="16"/>
      <c r="I44" s="16"/>
      <c r="K44" s="16"/>
      <c r="L44" s="36"/>
      <c r="M44" s="36"/>
      <c r="N44" s="36"/>
    </row>
    <row r="45" spans="1:14" x14ac:dyDescent="0.2">
      <c r="A45" s="67" t="s">
        <v>82</v>
      </c>
      <c r="B45" s="67" t="s">
        <v>82</v>
      </c>
      <c r="C45" s="68" t="s">
        <v>83</v>
      </c>
      <c r="D45" s="64">
        <f>'Lottery Dist By LEA (1st qtr)'!D45</f>
        <v>6319</v>
      </c>
      <c r="E45" s="65"/>
      <c r="F45" s="66">
        <f t="shared" si="1"/>
        <v>114858</v>
      </c>
      <c r="G45" s="44"/>
      <c r="H45" s="16"/>
      <c r="I45" s="16"/>
      <c r="K45" s="16"/>
      <c r="L45" s="36"/>
      <c r="M45" s="36"/>
      <c r="N45" s="36"/>
    </row>
    <row r="46" spans="1:14" x14ac:dyDescent="0.2">
      <c r="A46" s="67" t="s">
        <v>84</v>
      </c>
      <c r="B46" s="67" t="s">
        <v>84</v>
      </c>
      <c r="C46" s="68" t="s">
        <v>85</v>
      </c>
      <c r="D46" s="64">
        <f>'Lottery Dist By LEA (1st qtr)'!D46</f>
        <v>9860</v>
      </c>
      <c r="E46" s="65"/>
      <c r="F46" s="66">
        <f t="shared" si="1"/>
        <v>179221</v>
      </c>
      <c r="G46" s="44"/>
      <c r="H46" s="16"/>
      <c r="I46" s="16"/>
      <c r="K46" s="16"/>
      <c r="L46" s="36"/>
      <c r="M46" s="36"/>
      <c r="N46" s="36"/>
    </row>
    <row r="47" spans="1:14" x14ac:dyDescent="0.2">
      <c r="A47" s="67" t="s">
        <v>86</v>
      </c>
      <c r="B47" s="67" t="s">
        <v>86</v>
      </c>
      <c r="C47" s="68" t="s">
        <v>236</v>
      </c>
      <c r="D47" s="64">
        <f>'Lottery Dist By LEA (1st qtr)'!D47</f>
        <v>34013</v>
      </c>
      <c r="E47" s="65"/>
      <c r="F47" s="66">
        <f t="shared" si="1"/>
        <v>618241</v>
      </c>
      <c r="G47" s="44"/>
      <c r="H47" s="16"/>
      <c r="I47" s="16"/>
      <c r="K47" s="16"/>
      <c r="L47" s="36"/>
      <c r="M47" s="36"/>
      <c r="N47" s="36"/>
    </row>
    <row r="48" spans="1:14" x14ac:dyDescent="0.2">
      <c r="A48" s="67" t="s">
        <v>87</v>
      </c>
      <c r="B48" s="67" t="s">
        <v>87</v>
      </c>
      <c r="C48" s="68" t="s">
        <v>88</v>
      </c>
      <c r="D48" s="64">
        <f>'Lottery Dist By LEA (1st qtr)'!D48</f>
        <v>5964</v>
      </c>
      <c r="E48" s="65"/>
      <c r="F48" s="66">
        <f t="shared" si="1"/>
        <v>108405</v>
      </c>
      <c r="G48" s="44"/>
      <c r="H48" s="16"/>
      <c r="I48" s="16"/>
      <c r="K48" s="16"/>
      <c r="L48" s="36"/>
      <c r="M48" s="36"/>
      <c r="N48" s="36"/>
    </row>
    <row r="49" spans="1:14" x14ac:dyDescent="0.2">
      <c r="A49" s="67" t="s">
        <v>89</v>
      </c>
      <c r="B49" s="67" t="s">
        <v>89</v>
      </c>
      <c r="C49" s="68" t="s">
        <v>90</v>
      </c>
      <c r="D49" s="64">
        <f>'Lottery Dist By LEA (1st qtr)'!D49</f>
        <v>54552</v>
      </c>
      <c r="E49" s="65"/>
      <c r="F49" s="66">
        <f t="shared" si="1"/>
        <v>991571</v>
      </c>
      <c r="G49" s="44"/>
      <c r="H49" s="16"/>
      <c r="I49" s="16"/>
      <c r="K49" s="16"/>
      <c r="L49" s="36"/>
      <c r="M49" s="36"/>
      <c r="N49" s="36"/>
    </row>
    <row r="50" spans="1:14" x14ac:dyDescent="0.2">
      <c r="A50" s="67" t="s">
        <v>91</v>
      </c>
      <c r="B50" s="67" t="s">
        <v>91</v>
      </c>
      <c r="C50" s="68" t="s">
        <v>92</v>
      </c>
      <c r="D50" s="64">
        <f>'Lottery Dist By LEA (1st qtr)'!D50</f>
        <v>8566</v>
      </c>
      <c r="E50" s="65"/>
      <c r="F50" s="66">
        <f t="shared" si="1"/>
        <v>155701</v>
      </c>
      <c r="G50" s="44"/>
      <c r="H50" s="16"/>
      <c r="I50" s="16"/>
      <c r="K50" s="16"/>
      <c r="L50" s="36"/>
      <c r="M50" s="36"/>
      <c r="N50" s="36"/>
    </row>
    <row r="51" spans="1:14" x14ac:dyDescent="0.2">
      <c r="A51" s="67" t="s">
        <v>93</v>
      </c>
      <c r="B51" s="67" t="s">
        <v>93</v>
      </c>
      <c r="C51" s="68" t="s">
        <v>94</v>
      </c>
      <c r="D51" s="64">
        <f>'Lottery Dist By LEA (1st qtr)'!D51</f>
        <v>31665</v>
      </c>
      <c r="E51" s="65"/>
      <c r="F51" s="66">
        <f t="shared" si="1"/>
        <v>575563</v>
      </c>
      <c r="G51" s="44"/>
      <c r="H51" s="16"/>
      <c r="I51" s="16"/>
      <c r="K51" s="16"/>
      <c r="L51" s="36"/>
      <c r="M51" s="36"/>
      <c r="N51" s="36"/>
    </row>
    <row r="52" spans="1:14" x14ac:dyDescent="0.2">
      <c r="A52" s="67" t="s">
        <v>95</v>
      </c>
      <c r="B52" s="67" t="s">
        <v>95</v>
      </c>
      <c r="C52" s="68" t="s">
        <v>96</v>
      </c>
      <c r="D52" s="64">
        <f>'Lottery Dist By LEA (1st qtr)'!D52</f>
        <v>1637</v>
      </c>
      <c r="E52" s="65"/>
      <c r="F52" s="66">
        <f t="shared" si="1"/>
        <v>29755</v>
      </c>
      <c r="G52" s="44"/>
      <c r="H52" s="16"/>
      <c r="I52" s="16"/>
      <c r="K52" s="16"/>
      <c r="L52" s="36"/>
      <c r="M52" s="36"/>
      <c r="N52" s="36"/>
    </row>
    <row r="53" spans="1:14" x14ac:dyDescent="0.2">
      <c r="A53" s="67" t="s">
        <v>97</v>
      </c>
      <c r="B53" s="67" t="s">
        <v>97</v>
      </c>
      <c r="C53" s="68" t="s">
        <v>98</v>
      </c>
      <c r="D53" s="64">
        <f>'Lottery Dist By LEA (1st qtr)'!D53</f>
        <v>1191</v>
      </c>
      <c r="E53" s="65"/>
      <c r="F53" s="66">
        <f t="shared" si="1"/>
        <v>21648</v>
      </c>
      <c r="G53" s="44"/>
      <c r="H53" s="16"/>
      <c r="I53" s="16"/>
      <c r="K53" s="16"/>
      <c r="L53" s="36"/>
      <c r="M53" s="36"/>
      <c r="N53" s="36"/>
    </row>
    <row r="54" spans="1:14" x14ac:dyDescent="0.2">
      <c r="A54" s="67" t="s">
        <v>99</v>
      </c>
      <c r="B54" s="67" t="s">
        <v>99</v>
      </c>
      <c r="C54" s="68" t="s">
        <v>100</v>
      </c>
      <c r="D54" s="64">
        <f>'Lottery Dist By LEA (1st qtr)'!D54</f>
        <v>7961</v>
      </c>
      <c r="E54" s="65"/>
      <c r="F54" s="66">
        <f t="shared" si="1"/>
        <v>144704</v>
      </c>
      <c r="G54" s="44"/>
      <c r="H54" s="16"/>
      <c r="I54" s="16"/>
      <c r="K54" s="16"/>
      <c r="L54" s="36"/>
      <c r="M54" s="36"/>
      <c r="N54" s="36"/>
    </row>
    <row r="55" spans="1:14" x14ac:dyDescent="0.2">
      <c r="A55" s="67" t="s">
        <v>101</v>
      </c>
      <c r="B55" s="67" t="s">
        <v>101</v>
      </c>
      <c r="C55" s="68" t="s">
        <v>102</v>
      </c>
      <c r="D55" s="64">
        <f>'Lottery Dist By LEA (1st qtr)'!D55</f>
        <v>3169</v>
      </c>
      <c r="E55" s="65"/>
      <c r="F55" s="66">
        <f t="shared" si="1"/>
        <v>57602</v>
      </c>
      <c r="G55" s="44"/>
      <c r="H55" s="16"/>
      <c r="I55" s="16"/>
      <c r="K55" s="16"/>
      <c r="L55" s="36"/>
      <c r="M55" s="36"/>
      <c r="N55" s="36"/>
    </row>
    <row r="56" spans="1:14" x14ac:dyDescent="0.2">
      <c r="A56" s="67" t="s">
        <v>103</v>
      </c>
      <c r="B56" s="67" t="s">
        <v>103</v>
      </c>
      <c r="C56" s="68" t="s">
        <v>104</v>
      </c>
      <c r="D56" s="64">
        <f>'Lottery Dist By LEA (1st qtr)'!D56</f>
        <v>71710</v>
      </c>
      <c r="E56" s="65"/>
      <c r="F56" s="66">
        <f t="shared" si="1"/>
        <v>1303445</v>
      </c>
      <c r="G56" s="44"/>
      <c r="H56" s="16"/>
      <c r="I56" s="16"/>
      <c r="K56" s="16"/>
      <c r="L56" s="36"/>
      <c r="M56" s="36"/>
      <c r="N56" s="36"/>
    </row>
    <row r="57" spans="1:14" x14ac:dyDescent="0.2">
      <c r="A57" s="67" t="s">
        <v>105</v>
      </c>
      <c r="B57" s="67" t="s">
        <v>105</v>
      </c>
      <c r="C57" s="68" t="s">
        <v>106</v>
      </c>
      <c r="D57" s="64">
        <f>'Lottery Dist By LEA (1st qtr)'!D57</f>
        <v>2745</v>
      </c>
      <c r="E57" s="65"/>
      <c r="F57" s="66">
        <f t="shared" si="1"/>
        <v>49895</v>
      </c>
      <c r="G57" s="44"/>
      <c r="H57" s="16"/>
      <c r="I57" s="16"/>
      <c r="K57" s="16"/>
      <c r="L57" s="36"/>
      <c r="M57" s="36"/>
      <c r="N57" s="36"/>
    </row>
    <row r="58" spans="1:14" x14ac:dyDescent="0.2">
      <c r="A58" s="67" t="s">
        <v>105</v>
      </c>
      <c r="B58" s="67" t="s">
        <v>237</v>
      </c>
      <c r="C58" s="68" t="s">
        <v>238</v>
      </c>
      <c r="D58" s="64">
        <f>'Lottery Dist By LEA (1st qtr)'!D58</f>
        <v>2870</v>
      </c>
      <c r="E58" s="65"/>
      <c r="F58" s="66">
        <f t="shared" si="1"/>
        <v>52167</v>
      </c>
      <c r="G58" s="44"/>
      <c r="H58" s="16"/>
      <c r="I58" s="16"/>
      <c r="K58" s="16"/>
      <c r="L58" s="36"/>
      <c r="M58" s="36"/>
      <c r="N58" s="36"/>
    </row>
    <row r="59" spans="1:14" x14ac:dyDescent="0.2">
      <c r="A59" s="67" t="s">
        <v>105</v>
      </c>
      <c r="B59" s="67" t="s">
        <v>239</v>
      </c>
      <c r="C59" s="68" t="s">
        <v>240</v>
      </c>
      <c r="D59" s="64">
        <f>'Lottery Dist By LEA (1st qtr)'!D59</f>
        <v>903</v>
      </c>
      <c r="E59" s="65"/>
      <c r="F59" s="66">
        <f t="shared" si="1"/>
        <v>16413</v>
      </c>
      <c r="G59" s="44"/>
      <c r="H59" s="16"/>
      <c r="I59" s="16"/>
      <c r="K59" s="16"/>
      <c r="L59" s="36"/>
      <c r="M59" s="36"/>
      <c r="N59" s="36"/>
    </row>
    <row r="60" spans="1:14" x14ac:dyDescent="0.2">
      <c r="A60" s="67" t="s">
        <v>107</v>
      </c>
      <c r="B60" s="67" t="s">
        <v>107</v>
      </c>
      <c r="C60" s="68" t="s">
        <v>108</v>
      </c>
      <c r="D60" s="64">
        <f>'Lottery Dist By LEA (1st qtr)'!D60</f>
        <v>20850</v>
      </c>
      <c r="E60" s="65"/>
      <c r="F60" s="66">
        <f t="shared" si="1"/>
        <v>378982</v>
      </c>
      <c r="G60" s="44"/>
      <c r="H60" s="16"/>
      <c r="I60" s="16"/>
      <c r="K60" s="16"/>
      <c r="L60" s="36"/>
      <c r="M60" s="36"/>
      <c r="N60" s="36"/>
    </row>
    <row r="61" spans="1:14" x14ac:dyDescent="0.2">
      <c r="A61" s="67" t="s">
        <v>109</v>
      </c>
      <c r="B61" s="67" t="s">
        <v>109</v>
      </c>
      <c r="C61" s="68" t="s">
        <v>110</v>
      </c>
      <c r="D61" s="64">
        <f>'Lottery Dist By LEA (1st qtr)'!D61</f>
        <v>7186</v>
      </c>
      <c r="E61" s="65"/>
      <c r="F61" s="66">
        <f t="shared" si="1"/>
        <v>130617</v>
      </c>
      <c r="G61" s="44"/>
      <c r="H61" s="16"/>
      <c r="I61" s="16"/>
      <c r="K61" s="16"/>
      <c r="L61" s="36"/>
      <c r="M61" s="36"/>
      <c r="N61" s="36"/>
    </row>
    <row r="62" spans="1:14" x14ac:dyDescent="0.2">
      <c r="A62" s="67" t="s">
        <v>111</v>
      </c>
      <c r="B62" s="67" t="s">
        <v>111</v>
      </c>
      <c r="C62" s="68" t="s">
        <v>112</v>
      </c>
      <c r="D62" s="64">
        <f>'Lottery Dist By LEA (1st qtr)'!D62</f>
        <v>13716</v>
      </c>
      <c r="E62" s="65"/>
      <c r="F62" s="66">
        <f t="shared" si="1"/>
        <v>249310</v>
      </c>
      <c r="G62" s="44"/>
      <c r="H62" s="16"/>
      <c r="I62" s="16"/>
      <c r="K62" s="16"/>
      <c r="L62" s="36"/>
      <c r="M62" s="36"/>
      <c r="N62" s="36"/>
    </row>
    <row r="63" spans="1:14" x14ac:dyDescent="0.2">
      <c r="A63" s="67" t="s">
        <v>113</v>
      </c>
      <c r="B63" s="67" t="s">
        <v>113</v>
      </c>
      <c r="C63" s="68" t="s">
        <v>114</v>
      </c>
      <c r="D63" s="64">
        <f>'Lottery Dist By LEA (1st qtr)'!D63</f>
        <v>2943</v>
      </c>
      <c r="E63" s="65"/>
      <c r="F63" s="66">
        <f t="shared" si="1"/>
        <v>53494</v>
      </c>
      <c r="G63" s="44"/>
      <c r="H63" s="16"/>
      <c r="I63" s="16"/>
      <c r="K63" s="16"/>
      <c r="L63" s="36"/>
      <c r="M63" s="36"/>
      <c r="N63" s="36"/>
    </row>
    <row r="64" spans="1:14" x14ac:dyDescent="0.2">
      <c r="A64" s="67" t="s">
        <v>115</v>
      </c>
      <c r="B64" s="67" t="s">
        <v>115</v>
      </c>
      <c r="C64" s="68" t="s">
        <v>116</v>
      </c>
      <c r="D64" s="64">
        <f>'Lottery Dist By LEA (1st qtr)'!D64</f>
        <v>8552</v>
      </c>
      <c r="E64" s="65"/>
      <c r="F64" s="66">
        <f t="shared" si="1"/>
        <v>155446</v>
      </c>
      <c r="G64" s="44"/>
      <c r="H64" s="16"/>
      <c r="I64" s="16"/>
      <c r="K64" s="16"/>
      <c r="L64" s="36"/>
      <c r="M64" s="36"/>
      <c r="N64" s="36"/>
    </row>
    <row r="65" spans="1:14" x14ac:dyDescent="0.2">
      <c r="A65" s="67" t="s">
        <v>117</v>
      </c>
      <c r="B65" s="67" t="s">
        <v>117</v>
      </c>
      <c r="C65" s="68" t="s">
        <v>118</v>
      </c>
      <c r="D65" s="64">
        <f>'Lottery Dist By LEA (1st qtr)'!D65</f>
        <v>597</v>
      </c>
      <c r="E65" s="65"/>
      <c r="F65" s="66">
        <f t="shared" si="1"/>
        <v>10851</v>
      </c>
      <c r="G65" s="44"/>
      <c r="H65" s="16"/>
      <c r="I65" s="16"/>
      <c r="K65" s="16"/>
      <c r="L65" s="36"/>
      <c r="M65" s="36"/>
      <c r="N65" s="36"/>
    </row>
    <row r="66" spans="1:14" x14ac:dyDescent="0.2">
      <c r="A66" s="67" t="s">
        <v>119</v>
      </c>
      <c r="B66" s="67" t="s">
        <v>119</v>
      </c>
      <c r="C66" s="68" t="s">
        <v>120</v>
      </c>
      <c r="D66" s="64">
        <f>'Lottery Dist By LEA (1st qtr)'!D66</f>
        <v>20754</v>
      </c>
      <c r="E66" s="65"/>
      <c r="F66" s="66">
        <f t="shared" si="1"/>
        <v>377238</v>
      </c>
      <c r="G66" s="44"/>
      <c r="H66" s="16"/>
      <c r="I66" s="16"/>
      <c r="K66" s="16"/>
      <c r="L66" s="36"/>
      <c r="M66" s="36"/>
      <c r="N66" s="36"/>
    </row>
    <row r="67" spans="1:14" x14ac:dyDescent="0.2">
      <c r="A67" s="67" t="s">
        <v>119</v>
      </c>
      <c r="B67" s="67" t="s">
        <v>241</v>
      </c>
      <c r="C67" s="68" t="s">
        <v>242</v>
      </c>
      <c r="D67" s="64">
        <f>'Lottery Dist By LEA (1st qtr)'!D67</f>
        <v>6083</v>
      </c>
      <c r="E67" s="65"/>
      <c r="F67" s="66">
        <f t="shared" si="1"/>
        <v>110568</v>
      </c>
      <c r="G67" s="44"/>
      <c r="H67" s="16"/>
      <c r="I67" s="16"/>
      <c r="K67" s="16"/>
      <c r="L67" s="36"/>
      <c r="M67" s="36"/>
      <c r="N67" s="36"/>
    </row>
    <row r="68" spans="1:14" x14ac:dyDescent="0.2">
      <c r="A68" s="67" t="s">
        <v>121</v>
      </c>
      <c r="B68" s="67" t="s">
        <v>121</v>
      </c>
      <c r="C68" s="68" t="s">
        <v>122</v>
      </c>
      <c r="D68" s="64">
        <f>'Lottery Dist By LEA (1st qtr)'!D68</f>
        <v>3761</v>
      </c>
      <c r="E68" s="65"/>
      <c r="F68" s="66">
        <f t="shared" si="1"/>
        <v>68362</v>
      </c>
      <c r="G68" s="44"/>
      <c r="H68" s="16"/>
      <c r="I68" s="16"/>
      <c r="K68" s="16"/>
      <c r="L68" s="36"/>
      <c r="M68" s="36"/>
      <c r="N68" s="36"/>
    </row>
    <row r="69" spans="1:14" x14ac:dyDescent="0.2">
      <c r="A69" s="67" t="s">
        <v>123</v>
      </c>
      <c r="B69" s="67" t="s">
        <v>123</v>
      </c>
      <c r="C69" s="68" t="s">
        <v>124</v>
      </c>
      <c r="D69" s="64">
        <f>'Lottery Dist By LEA (1st qtr)'!D69</f>
        <v>34985</v>
      </c>
      <c r="E69" s="65"/>
      <c r="F69" s="66">
        <f t="shared" si="1"/>
        <v>635909</v>
      </c>
      <c r="G69" s="44"/>
      <c r="H69" s="16"/>
      <c r="I69" s="16"/>
      <c r="K69" s="16"/>
      <c r="L69" s="36"/>
      <c r="M69" s="36"/>
      <c r="N69" s="36"/>
    </row>
    <row r="70" spans="1:14" x14ac:dyDescent="0.2">
      <c r="A70" s="67" t="s">
        <v>125</v>
      </c>
      <c r="B70" s="67" t="s">
        <v>125</v>
      </c>
      <c r="C70" s="68" t="s">
        <v>126</v>
      </c>
      <c r="D70" s="64">
        <f>'Lottery Dist By LEA (1st qtr)'!D70</f>
        <v>1100</v>
      </c>
      <c r="E70" s="65"/>
      <c r="F70" s="66">
        <f t="shared" si="1"/>
        <v>19994</v>
      </c>
      <c r="G70" s="44"/>
      <c r="H70" s="16"/>
      <c r="I70" s="16"/>
      <c r="K70" s="16"/>
      <c r="L70" s="36"/>
      <c r="M70" s="36"/>
      <c r="N70" s="36"/>
    </row>
    <row r="71" spans="1:14" x14ac:dyDescent="0.2">
      <c r="A71" s="67" t="s">
        <v>127</v>
      </c>
      <c r="B71" s="67" t="s">
        <v>127</v>
      </c>
      <c r="C71" s="68" t="s">
        <v>128</v>
      </c>
      <c r="D71" s="64">
        <f>'Lottery Dist By LEA (1st qtr)'!D71</f>
        <v>10067</v>
      </c>
      <c r="E71" s="65"/>
      <c r="F71" s="66">
        <f t="shared" si="1"/>
        <v>182984</v>
      </c>
      <c r="G71" s="44"/>
      <c r="H71" s="16"/>
      <c r="I71" s="16"/>
      <c r="K71" s="16"/>
      <c r="L71" s="36"/>
      <c r="M71" s="36"/>
      <c r="N71" s="36"/>
    </row>
    <row r="72" spans="1:14" x14ac:dyDescent="0.2">
      <c r="A72" s="67" t="s">
        <v>129</v>
      </c>
      <c r="B72" s="67" t="s">
        <v>129</v>
      </c>
      <c r="C72" s="68" t="s">
        <v>130</v>
      </c>
      <c r="D72" s="64">
        <f>'Lottery Dist By LEA (1st qtr)'!D72</f>
        <v>8965</v>
      </c>
      <c r="E72" s="65"/>
      <c r="F72" s="66">
        <f t="shared" ref="F72:F103" si="2">ROUND(D72*F$134,0)</f>
        <v>162953</v>
      </c>
      <c r="G72" s="44"/>
      <c r="H72" s="16"/>
      <c r="I72" s="16"/>
      <c r="K72" s="16"/>
      <c r="L72" s="36"/>
      <c r="M72" s="36"/>
      <c r="N72" s="36"/>
    </row>
    <row r="73" spans="1:14" x14ac:dyDescent="0.2">
      <c r="A73" s="67" t="s">
        <v>131</v>
      </c>
      <c r="B73" s="67" t="s">
        <v>131</v>
      </c>
      <c r="C73" s="68" t="s">
        <v>132</v>
      </c>
      <c r="D73" s="64">
        <f>'Lottery Dist By LEA (1st qtr)'!D73</f>
        <v>11503</v>
      </c>
      <c r="E73" s="65"/>
      <c r="F73" s="66">
        <f t="shared" si="2"/>
        <v>209086</v>
      </c>
      <c r="G73" s="44"/>
      <c r="H73" s="16"/>
      <c r="I73" s="16"/>
      <c r="K73" s="16"/>
      <c r="L73" s="36"/>
      <c r="M73" s="36"/>
      <c r="N73" s="36"/>
    </row>
    <row r="74" spans="1:14" x14ac:dyDescent="0.2">
      <c r="A74" s="67" t="s">
        <v>133</v>
      </c>
      <c r="B74" s="67" t="s">
        <v>133</v>
      </c>
      <c r="C74" s="68" t="s">
        <v>134</v>
      </c>
      <c r="D74" s="64">
        <f>'Lottery Dist By LEA (1st qtr)'!D74</f>
        <v>4387</v>
      </c>
      <c r="E74" s="65"/>
      <c r="F74" s="66">
        <f t="shared" si="2"/>
        <v>79741</v>
      </c>
      <c r="G74" s="44"/>
      <c r="H74" s="16"/>
      <c r="I74" s="16"/>
      <c r="K74" s="16"/>
      <c r="L74" s="36"/>
      <c r="M74" s="36"/>
      <c r="N74" s="36"/>
    </row>
    <row r="75" spans="1:14" x14ac:dyDescent="0.2">
      <c r="A75" s="67" t="s">
        <v>135</v>
      </c>
      <c r="B75" s="67" t="s">
        <v>135</v>
      </c>
      <c r="C75" s="68" t="s">
        <v>136</v>
      </c>
      <c r="D75" s="64">
        <f>'Lottery Dist By LEA (1st qtr)'!D75</f>
        <v>2424</v>
      </c>
      <c r="E75" s="65"/>
      <c r="F75" s="66">
        <f t="shared" si="2"/>
        <v>44060</v>
      </c>
      <c r="G75" s="44"/>
      <c r="H75" s="16"/>
      <c r="I75" s="16"/>
      <c r="K75" s="16"/>
      <c r="L75" s="36"/>
      <c r="M75" s="36"/>
      <c r="N75" s="36"/>
    </row>
    <row r="76" spans="1:14" x14ac:dyDescent="0.2">
      <c r="A76" s="67" t="s">
        <v>137</v>
      </c>
      <c r="B76" s="67" t="s">
        <v>137</v>
      </c>
      <c r="C76" s="68" t="s">
        <v>138</v>
      </c>
      <c r="D76" s="64">
        <f>'Lottery Dist By LEA (1st qtr)'!D76</f>
        <v>3314</v>
      </c>
      <c r="E76" s="65"/>
      <c r="F76" s="66">
        <f t="shared" si="2"/>
        <v>60237</v>
      </c>
      <c r="G76" s="44"/>
      <c r="H76" s="16"/>
      <c r="I76" s="16"/>
      <c r="K76" s="16"/>
      <c r="L76" s="36"/>
      <c r="M76" s="36"/>
      <c r="N76" s="36"/>
    </row>
    <row r="77" spans="1:14" x14ac:dyDescent="0.2">
      <c r="A77" s="67" t="s">
        <v>139</v>
      </c>
      <c r="B77" s="67" t="s">
        <v>139</v>
      </c>
      <c r="C77" s="68" t="s">
        <v>140</v>
      </c>
      <c r="D77" s="64">
        <f>'Lottery Dist By LEA (1st qtr)'!D77</f>
        <v>6259</v>
      </c>
      <c r="E77" s="65"/>
      <c r="F77" s="66">
        <f t="shared" si="2"/>
        <v>113767</v>
      </c>
      <c r="G77" s="44"/>
      <c r="H77" s="16"/>
      <c r="I77" s="16"/>
      <c r="K77" s="16"/>
      <c r="L77" s="36"/>
      <c r="M77" s="36"/>
      <c r="N77" s="36"/>
    </row>
    <row r="78" spans="1:14" x14ac:dyDescent="0.2">
      <c r="A78" s="67" t="s">
        <v>141</v>
      </c>
      <c r="B78" s="67" t="s">
        <v>141</v>
      </c>
      <c r="C78" s="68" t="s">
        <v>142</v>
      </c>
      <c r="D78" s="64">
        <f>'Lottery Dist By LEA (1st qtr)'!D78</f>
        <v>148951</v>
      </c>
      <c r="E78" s="65"/>
      <c r="F78" s="66">
        <f t="shared" si="2"/>
        <v>2707425</v>
      </c>
      <c r="G78" s="44"/>
      <c r="H78" s="16"/>
      <c r="I78" s="16"/>
      <c r="K78" s="16"/>
      <c r="L78" s="36"/>
      <c r="M78" s="36"/>
      <c r="N78" s="36"/>
    </row>
    <row r="79" spans="1:14" x14ac:dyDescent="0.2">
      <c r="A79" s="67" t="s">
        <v>143</v>
      </c>
      <c r="B79" s="67" t="s">
        <v>143</v>
      </c>
      <c r="C79" s="68" t="s">
        <v>144</v>
      </c>
      <c r="D79" s="64">
        <f>'Lottery Dist By LEA (1st qtr)'!D79</f>
        <v>1903</v>
      </c>
      <c r="E79" s="65"/>
      <c r="F79" s="66">
        <f t="shared" si="2"/>
        <v>34590</v>
      </c>
      <c r="G79" s="44"/>
      <c r="H79" s="16"/>
      <c r="I79" s="16"/>
      <c r="K79" s="16"/>
      <c r="L79" s="36"/>
      <c r="M79" s="36"/>
      <c r="N79" s="36"/>
    </row>
    <row r="80" spans="1:14" x14ac:dyDescent="0.2">
      <c r="A80" s="67" t="s">
        <v>145</v>
      </c>
      <c r="B80" s="67" t="s">
        <v>145</v>
      </c>
      <c r="C80" s="68" t="s">
        <v>146</v>
      </c>
      <c r="D80" s="64">
        <f>'Lottery Dist By LEA (1st qtr)'!D80</f>
        <v>4019</v>
      </c>
      <c r="E80" s="65"/>
      <c r="F80" s="66">
        <f t="shared" si="2"/>
        <v>73052</v>
      </c>
      <c r="G80" s="44"/>
      <c r="H80" s="16"/>
      <c r="I80" s="16"/>
      <c r="K80" s="16"/>
      <c r="L80" s="36"/>
      <c r="M80" s="36"/>
      <c r="N80" s="36"/>
    </row>
    <row r="81" spans="1:14" x14ac:dyDescent="0.2">
      <c r="A81" s="67" t="s">
        <v>147</v>
      </c>
      <c r="B81" s="67" t="s">
        <v>147</v>
      </c>
      <c r="C81" s="68" t="s">
        <v>148</v>
      </c>
      <c r="D81" s="64">
        <f>'Lottery Dist By LEA (1st qtr)'!D81</f>
        <v>12849</v>
      </c>
      <c r="E81" s="65"/>
      <c r="F81" s="66">
        <f t="shared" si="2"/>
        <v>233551</v>
      </c>
      <c r="G81" s="44"/>
      <c r="H81" s="16"/>
      <c r="I81" s="16"/>
      <c r="K81" s="16"/>
      <c r="L81" s="36"/>
      <c r="M81" s="36"/>
      <c r="N81" s="36"/>
    </row>
    <row r="82" spans="1:14" x14ac:dyDescent="0.2">
      <c r="A82" s="67" t="s">
        <v>149</v>
      </c>
      <c r="B82" s="67" t="s">
        <v>149</v>
      </c>
      <c r="C82" s="68" t="s">
        <v>243</v>
      </c>
      <c r="D82" s="64">
        <f>'Lottery Dist By LEA (1st qtr)'!D82</f>
        <v>15636</v>
      </c>
      <c r="E82" s="65"/>
      <c r="F82" s="66">
        <f t="shared" si="2"/>
        <v>284210</v>
      </c>
      <c r="G82" s="44"/>
      <c r="H82" s="16"/>
      <c r="I82" s="16"/>
      <c r="K82" s="16"/>
      <c r="L82" s="36"/>
      <c r="M82" s="36"/>
      <c r="N82" s="36"/>
    </row>
    <row r="83" spans="1:14" x14ac:dyDescent="0.2">
      <c r="A83" s="67" t="s">
        <v>150</v>
      </c>
      <c r="B83" s="67" t="s">
        <v>150</v>
      </c>
      <c r="C83" s="68" t="s">
        <v>151</v>
      </c>
      <c r="D83" s="64">
        <f>'Lottery Dist By LEA (1st qtr)'!D83</f>
        <v>26458</v>
      </c>
      <c r="E83" s="65"/>
      <c r="F83" s="66">
        <f t="shared" si="2"/>
        <v>480917</v>
      </c>
      <c r="G83" s="44"/>
      <c r="H83" s="16"/>
      <c r="I83" s="16"/>
      <c r="K83" s="16"/>
      <c r="L83" s="36"/>
      <c r="M83" s="36"/>
      <c r="N83" s="36"/>
    </row>
    <row r="84" spans="1:14" x14ac:dyDescent="0.2">
      <c r="A84" s="67" t="s">
        <v>152</v>
      </c>
      <c r="B84" s="67" t="s">
        <v>152</v>
      </c>
      <c r="C84" s="68" t="s">
        <v>153</v>
      </c>
      <c r="D84" s="64">
        <f>'Lottery Dist By LEA (1st qtr)'!D84</f>
        <v>1865</v>
      </c>
      <c r="E84" s="65"/>
      <c r="F84" s="66">
        <f t="shared" si="2"/>
        <v>33899</v>
      </c>
      <c r="G84" s="44"/>
      <c r="H84" s="16"/>
      <c r="I84" s="16"/>
      <c r="K84" s="16"/>
      <c r="L84" s="36"/>
      <c r="M84" s="36"/>
      <c r="N84" s="36"/>
    </row>
    <row r="85" spans="1:14" x14ac:dyDescent="0.2">
      <c r="A85" s="67" t="s">
        <v>154</v>
      </c>
      <c r="B85" s="67" t="s">
        <v>154</v>
      </c>
      <c r="C85" s="68" t="s">
        <v>155</v>
      </c>
      <c r="D85" s="64">
        <f>'Lottery Dist By LEA (1st qtr)'!D85</f>
        <v>26438</v>
      </c>
      <c r="E85" s="65"/>
      <c r="F85" s="66">
        <f t="shared" si="2"/>
        <v>480553</v>
      </c>
      <c r="G85" s="44"/>
      <c r="H85" s="16"/>
      <c r="I85" s="16"/>
      <c r="K85" s="16"/>
      <c r="L85" s="36"/>
      <c r="M85" s="36"/>
      <c r="N85" s="36"/>
    </row>
    <row r="86" spans="1:14" x14ac:dyDescent="0.2">
      <c r="A86" s="67" t="s">
        <v>156</v>
      </c>
      <c r="B86" s="67" t="s">
        <v>156</v>
      </c>
      <c r="C86" s="68" t="s">
        <v>157</v>
      </c>
      <c r="D86" s="64">
        <f>'Lottery Dist By LEA (1st qtr)'!D86</f>
        <v>7551</v>
      </c>
      <c r="E86" s="65"/>
      <c r="F86" s="66">
        <f t="shared" si="2"/>
        <v>137252</v>
      </c>
      <c r="G86" s="44"/>
      <c r="H86" s="16"/>
      <c r="I86" s="16"/>
      <c r="K86" s="16"/>
      <c r="L86" s="36"/>
      <c r="M86" s="36"/>
      <c r="N86" s="36"/>
    </row>
    <row r="87" spans="1:14" x14ac:dyDescent="0.2">
      <c r="A87" s="67" t="s">
        <v>156</v>
      </c>
      <c r="B87" s="67" t="s">
        <v>244</v>
      </c>
      <c r="C87" s="68" t="s">
        <v>245</v>
      </c>
      <c r="D87" s="64">
        <f>'Lottery Dist By LEA (1st qtr)'!D87</f>
        <v>12017</v>
      </c>
      <c r="E87" s="65"/>
      <c r="F87" s="66">
        <f t="shared" si="2"/>
        <v>218428</v>
      </c>
      <c r="G87" s="44"/>
      <c r="H87" s="16"/>
      <c r="I87" s="16"/>
      <c r="K87" s="16"/>
      <c r="L87" s="36"/>
      <c r="M87" s="36"/>
      <c r="N87" s="36"/>
    </row>
    <row r="88" spans="1:14" x14ac:dyDescent="0.2">
      <c r="A88" s="67" t="s">
        <v>158</v>
      </c>
      <c r="B88" s="67" t="s">
        <v>158</v>
      </c>
      <c r="C88" s="68" t="s">
        <v>159</v>
      </c>
      <c r="D88" s="64">
        <f>'Lottery Dist By LEA (1st qtr)'!D88</f>
        <v>1316</v>
      </c>
      <c r="E88" s="65"/>
      <c r="F88" s="66">
        <f t="shared" si="2"/>
        <v>23920</v>
      </c>
      <c r="G88" s="44"/>
      <c r="H88" s="16"/>
      <c r="I88" s="16"/>
      <c r="K88" s="16"/>
      <c r="L88" s="36"/>
      <c r="M88" s="36"/>
      <c r="N88" s="36"/>
    </row>
    <row r="89" spans="1:14" x14ac:dyDescent="0.2">
      <c r="A89" s="67" t="s">
        <v>160</v>
      </c>
      <c r="B89" s="67" t="s">
        <v>160</v>
      </c>
      <c r="C89" s="68" t="s">
        <v>161</v>
      </c>
      <c r="D89" s="64">
        <f>'Lottery Dist By LEA (1st qtr)'!D89</f>
        <v>5822</v>
      </c>
      <c r="E89" s="65"/>
      <c r="F89" s="66">
        <f t="shared" si="2"/>
        <v>105824</v>
      </c>
      <c r="G89" s="44"/>
      <c r="H89" s="16"/>
      <c r="I89" s="16"/>
      <c r="K89" s="16"/>
      <c r="L89" s="36"/>
      <c r="M89" s="36"/>
      <c r="N89" s="36"/>
    </row>
    <row r="90" spans="1:14" x14ac:dyDescent="0.2">
      <c r="A90" s="67" t="s">
        <v>162</v>
      </c>
      <c r="B90" s="67" t="s">
        <v>162</v>
      </c>
      <c r="C90" s="68" t="s">
        <v>163</v>
      </c>
      <c r="D90" s="64">
        <f>'Lottery Dist By LEA (1st qtr)'!D90</f>
        <v>9209</v>
      </c>
      <c r="E90" s="65"/>
      <c r="F90" s="66">
        <f t="shared" si="2"/>
        <v>167388</v>
      </c>
      <c r="G90" s="44"/>
      <c r="H90" s="16"/>
      <c r="I90" s="16"/>
      <c r="K90" s="16"/>
      <c r="L90" s="36"/>
      <c r="M90" s="36"/>
      <c r="N90" s="36"/>
    </row>
    <row r="91" spans="1:14" x14ac:dyDescent="0.2">
      <c r="A91" s="67" t="s">
        <v>164</v>
      </c>
      <c r="B91" s="67" t="s">
        <v>164</v>
      </c>
      <c r="C91" s="68" t="s">
        <v>165</v>
      </c>
      <c r="D91" s="64">
        <f>'Lottery Dist By LEA (1st qtr)'!D91</f>
        <v>1715</v>
      </c>
      <c r="E91" s="65"/>
      <c r="F91" s="66">
        <f t="shared" si="2"/>
        <v>31173</v>
      </c>
      <c r="G91" s="44"/>
      <c r="H91" s="16"/>
      <c r="I91" s="16"/>
      <c r="K91" s="16"/>
      <c r="L91" s="36"/>
      <c r="M91" s="36"/>
      <c r="N91" s="36"/>
    </row>
    <row r="92" spans="1:14" x14ac:dyDescent="0.2">
      <c r="A92" s="67" t="s">
        <v>166</v>
      </c>
      <c r="B92" s="67" t="s">
        <v>166</v>
      </c>
      <c r="C92" s="68" t="s">
        <v>167</v>
      </c>
      <c r="D92" s="64">
        <f>'Lottery Dist By LEA (1st qtr)'!D92</f>
        <v>4611</v>
      </c>
      <c r="E92" s="65"/>
      <c r="F92" s="66">
        <f t="shared" si="2"/>
        <v>83812</v>
      </c>
      <c r="G92" s="44"/>
      <c r="H92" s="16"/>
      <c r="I92" s="16"/>
      <c r="K92" s="16"/>
      <c r="L92" s="36"/>
      <c r="M92" s="36"/>
      <c r="N92" s="36"/>
    </row>
    <row r="93" spans="1:14" x14ac:dyDescent="0.2">
      <c r="A93" s="67" t="s">
        <v>168</v>
      </c>
      <c r="B93" s="67" t="s">
        <v>168</v>
      </c>
      <c r="C93" s="68" t="s">
        <v>169</v>
      </c>
      <c r="D93" s="64">
        <f>'Lottery Dist By LEA (1st qtr)'!D93</f>
        <v>23685</v>
      </c>
      <c r="E93" s="65"/>
      <c r="F93" s="66">
        <f t="shared" si="2"/>
        <v>430513</v>
      </c>
      <c r="G93" s="44"/>
      <c r="H93" s="16"/>
      <c r="I93" s="16"/>
      <c r="K93" s="16"/>
      <c r="L93" s="36"/>
      <c r="M93" s="36"/>
      <c r="N93" s="36"/>
    </row>
    <row r="94" spans="1:14" x14ac:dyDescent="0.2">
      <c r="A94" s="67" t="s">
        <v>170</v>
      </c>
      <c r="B94" s="67" t="s">
        <v>170</v>
      </c>
      <c r="C94" s="68" t="s">
        <v>171</v>
      </c>
      <c r="D94" s="64">
        <f>'Lottery Dist By LEA (1st qtr)'!D94</f>
        <v>2185</v>
      </c>
      <c r="E94" s="65"/>
      <c r="F94" s="66">
        <f t="shared" si="2"/>
        <v>39716</v>
      </c>
      <c r="G94" s="44"/>
      <c r="H94" s="16"/>
      <c r="I94" s="16"/>
      <c r="K94" s="16"/>
      <c r="L94" s="36"/>
      <c r="M94" s="36"/>
      <c r="N94" s="36"/>
    </row>
    <row r="95" spans="1:14" x14ac:dyDescent="0.2">
      <c r="A95" s="67" t="s">
        <v>172</v>
      </c>
      <c r="B95" s="67" t="s">
        <v>172</v>
      </c>
      <c r="C95" s="68" t="s">
        <v>173</v>
      </c>
      <c r="D95" s="64">
        <f>'Lottery Dist By LEA (1st qtr)'!D95</f>
        <v>17799</v>
      </c>
      <c r="E95" s="65"/>
      <c r="F95" s="66">
        <f t="shared" si="2"/>
        <v>323526</v>
      </c>
      <c r="G95" s="44"/>
      <c r="H95" s="16"/>
      <c r="I95" s="16"/>
      <c r="K95" s="16"/>
      <c r="L95" s="36"/>
      <c r="M95" s="36"/>
      <c r="N95" s="36"/>
    </row>
    <row r="96" spans="1:14" x14ac:dyDescent="0.2">
      <c r="A96" s="67" t="s">
        <v>172</v>
      </c>
      <c r="B96" s="67" t="s">
        <v>246</v>
      </c>
      <c r="C96" s="68" t="s">
        <v>247</v>
      </c>
      <c r="D96" s="64">
        <f>'Lottery Dist By LEA (1st qtr)'!D96</f>
        <v>4744</v>
      </c>
      <c r="E96" s="65"/>
      <c r="F96" s="66">
        <f t="shared" si="2"/>
        <v>86230</v>
      </c>
      <c r="G96" s="44"/>
      <c r="H96" s="16"/>
      <c r="I96" s="16"/>
      <c r="K96" s="16"/>
      <c r="L96" s="36"/>
      <c r="M96" s="36"/>
      <c r="N96" s="36"/>
    </row>
    <row r="97" spans="1:14" x14ac:dyDescent="0.2">
      <c r="A97" s="67" t="s">
        <v>174</v>
      </c>
      <c r="B97" s="67" t="s">
        <v>174</v>
      </c>
      <c r="C97" s="68" t="s">
        <v>175</v>
      </c>
      <c r="D97" s="64">
        <f>'Lottery Dist By LEA (1st qtr)'!D97</f>
        <v>7435</v>
      </c>
      <c r="E97" s="65"/>
      <c r="F97" s="66">
        <f t="shared" si="2"/>
        <v>135143</v>
      </c>
      <c r="G97" s="44"/>
      <c r="H97" s="16"/>
      <c r="I97" s="16"/>
      <c r="K97" s="16"/>
      <c r="L97" s="36"/>
      <c r="M97" s="36"/>
      <c r="N97" s="36"/>
    </row>
    <row r="98" spans="1:14" x14ac:dyDescent="0.2">
      <c r="A98" s="67" t="s">
        <v>176</v>
      </c>
      <c r="B98" s="67" t="s">
        <v>176</v>
      </c>
      <c r="C98" s="68" t="s">
        <v>177</v>
      </c>
      <c r="D98" s="64">
        <f>'Lottery Dist By LEA (1st qtr)'!D98</f>
        <v>23427</v>
      </c>
      <c r="E98" s="65"/>
      <c r="F98" s="66">
        <f t="shared" si="2"/>
        <v>425824</v>
      </c>
      <c r="G98" s="44"/>
      <c r="H98" s="16"/>
      <c r="I98" s="16"/>
      <c r="K98" s="16"/>
      <c r="L98" s="36"/>
      <c r="M98" s="36"/>
      <c r="N98" s="36"/>
    </row>
    <row r="99" spans="1:14" x14ac:dyDescent="0.2">
      <c r="A99" s="67" t="s">
        <v>178</v>
      </c>
      <c r="B99" s="67" t="s">
        <v>178</v>
      </c>
      <c r="C99" s="68" t="s">
        <v>179</v>
      </c>
      <c r="D99" s="64">
        <f>'Lottery Dist By LEA (1st qtr)'!D99</f>
        <v>12732</v>
      </c>
      <c r="E99" s="65"/>
      <c r="F99" s="66">
        <f t="shared" si="2"/>
        <v>231425</v>
      </c>
      <c r="G99" s="44"/>
      <c r="H99" s="16"/>
      <c r="I99" s="16"/>
      <c r="K99" s="16"/>
      <c r="L99" s="36"/>
      <c r="M99" s="36"/>
      <c r="N99" s="36"/>
    </row>
    <row r="100" spans="1:14" x14ac:dyDescent="0.2">
      <c r="A100" s="67" t="s">
        <v>180</v>
      </c>
      <c r="B100" s="67" t="s">
        <v>180</v>
      </c>
      <c r="C100" s="68" t="s">
        <v>248</v>
      </c>
      <c r="D100" s="64">
        <f>'Lottery Dist By LEA (1st qtr)'!D100</f>
        <v>19725</v>
      </c>
      <c r="E100" s="65"/>
      <c r="F100" s="66">
        <f t="shared" si="2"/>
        <v>358534</v>
      </c>
      <c r="G100" s="44"/>
      <c r="H100" s="16"/>
      <c r="I100" s="16"/>
      <c r="K100" s="16"/>
      <c r="L100" s="36"/>
      <c r="M100" s="36"/>
      <c r="N100" s="36"/>
    </row>
    <row r="101" spans="1:14" x14ac:dyDescent="0.2">
      <c r="A101" s="67" t="s">
        <v>181</v>
      </c>
      <c r="B101" s="67" t="s">
        <v>181</v>
      </c>
      <c r="C101" s="68" t="s">
        <v>182</v>
      </c>
      <c r="D101" s="64">
        <f>'Lottery Dist By LEA (1st qtr)'!D101</f>
        <v>8292</v>
      </c>
      <c r="E101" s="65"/>
      <c r="F101" s="66">
        <f t="shared" si="2"/>
        <v>150721</v>
      </c>
      <c r="G101" s="44"/>
      <c r="H101" s="16"/>
      <c r="I101" s="16"/>
      <c r="K101" s="16"/>
      <c r="L101" s="36"/>
      <c r="M101" s="36"/>
      <c r="N101" s="36"/>
    </row>
    <row r="102" spans="1:14" x14ac:dyDescent="0.2">
      <c r="A102" s="67" t="s">
        <v>183</v>
      </c>
      <c r="B102" s="67" t="s">
        <v>183</v>
      </c>
      <c r="C102" s="68" t="s">
        <v>184</v>
      </c>
      <c r="D102" s="64">
        <f>'Lottery Dist By LEA (1st qtr)'!D102</f>
        <v>8464</v>
      </c>
      <c r="E102" s="65"/>
      <c r="F102" s="66">
        <f t="shared" si="2"/>
        <v>153847</v>
      </c>
      <c r="G102" s="44"/>
      <c r="H102" s="16"/>
      <c r="I102" s="16"/>
      <c r="K102" s="16"/>
      <c r="L102" s="36"/>
      <c r="M102" s="36"/>
      <c r="N102" s="36"/>
    </row>
    <row r="103" spans="1:14" x14ac:dyDescent="0.2">
      <c r="A103" s="67" t="s">
        <v>183</v>
      </c>
      <c r="B103" s="67" t="s">
        <v>249</v>
      </c>
      <c r="C103" s="68" t="s">
        <v>250</v>
      </c>
      <c r="D103" s="64">
        <f>'Lottery Dist By LEA (1st qtr)'!D103</f>
        <v>3061</v>
      </c>
      <c r="E103" s="65"/>
      <c r="F103" s="66">
        <f t="shared" si="2"/>
        <v>55639</v>
      </c>
      <c r="G103" s="44"/>
      <c r="H103" s="16"/>
      <c r="I103" s="16"/>
      <c r="K103" s="16"/>
      <c r="L103" s="36"/>
      <c r="M103" s="36"/>
      <c r="N103" s="36"/>
    </row>
    <row r="104" spans="1:14" x14ac:dyDescent="0.2">
      <c r="A104" s="67" t="s">
        <v>185</v>
      </c>
      <c r="B104" s="67" t="s">
        <v>185</v>
      </c>
      <c r="C104" s="68" t="s">
        <v>186</v>
      </c>
      <c r="D104" s="64">
        <f>'Lottery Dist By LEA (1st qtr)'!D104</f>
        <v>5876</v>
      </c>
      <c r="E104" s="65"/>
      <c r="F104" s="66">
        <f t="shared" ref="F104:F123" si="3">ROUND(D104*F$134,0)</f>
        <v>106806</v>
      </c>
      <c r="G104" s="44"/>
      <c r="H104" s="16"/>
      <c r="I104" s="16"/>
      <c r="K104" s="16"/>
      <c r="L104" s="36"/>
      <c r="M104" s="36"/>
      <c r="N104" s="36"/>
    </row>
    <row r="105" spans="1:14" x14ac:dyDescent="0.2">
      <c r="A105" s="67" t="s">
        <v>187</v>
      </c>
      <c r="B105" s="67" t="s">
        <v>187</v>
      </c>
      <c r="C105" s="68" t="s">
        <v>188</v>
      </c>
      <c r="D105" s="64">
        <f>'Lottery Dist By LEA (1st qtr)'!D105</f>
        <v>8582</v>
      </c>
      <c r="E105" s="65"/>
      <c r="F105" s="66">
        <f t="shared" si="3"/>
        <v>155992</v>
      </c>
      <c r="G105" s="44"/>
      <c r="H105" s="16"/>
      <c r="I105" s="16"/>
      <c r="K105" s="16"/>
      <c r="L105" s="36"/>
      <c r="M105" s="36"/>
      <c r="N105" s="36"/>
    </row>
    <row r="106" spans="1:14" x14ac:dyDescent="0.2">
      <c r="A106" s="67" t="s">
        <v>189</v>
      </c>
      <c r="B106" s="67" t="s">
        <v>189</v>
      </c>
      <c r="C106" s="68" t="s">
        <v>190</v>
      </c>
      <c r="D106" s="64">
        <f>'Lottery Dist By LEA (1st qtr)'!D106</f>
        <v>6190</v>
      </c>
      <c r="E106" s="65"/>
      <c r="F106" s="66">
        <f t="shared" si="3"/>
        <v>112513</v>
      </c>
      <c r="G106" s="44"/>
      <c r="H106" s="16"/>
      <c r="I106" s="16"/>
      <c r="K106" s="16"/>
      <c r="L106" s="36"/>
      <c r="M106" s="36"/>
      <c r="N106" s="36"/>
    </row>
    <row r="107" spans="1:14" x14ac:dyDescent="0.2">
      <c r="A107" s="67" t="s">
        <v>191</v>
      </c>
      <c r="B107" s="67" t="s">
        <v>191</v>
      </c>
      <c r="C107" s="68" t="s">
        <v>192</v>
      </c>
      <c r="D107" s="64">
        <f>'Lottery Dist By LEA (1st qtr)'!D107</f>
        <v>8215</v>
      </c>
      <c r="E107" s="65"/>
      <c r="F107" s="66">
        <f t="shared" si="3"/>
        <v>149321</v>
      </c>
      <c r="G107" s="44"/>
      <c r="H107" s="16"/>
      <c r="I107" s="16"/>
      <c r="K107" s="16"/>
      <c r="L107" s="36"/>
      <c r="M107" s="36"/>
      <c r="N107" s="36"/>
    </row>
    <row r="108" spans="1:14" x14ac:dyDescent="0.2">
      <c r="A108" s="67" t="s">
        <v>191</v>
      </c>
      <c r="B108" s="67" t="s">
        <v>251</v>
      </c>
      <c r="C108" s="68" t="s">
        <v>252</v>
      </c>
      <c r="D108" s="64">
        <f>'Lottery Dist By LEA (1st qtr)'!D108</f>
        <v>1201</v>
      </c>
      <c r="E108" s="65"/>
      <c r="F108" s="66">
        <f t="shared" si="3"/>
        <v>21830</v>
      </c>
      <c r="G108" s="44"/>
      <c r="H108" s="16"/>
      <c r="I108" s="16"/>
      <c r="K108" s="16"/>
      <c r="L108" s="36"/>
      <c r="M108" s="36"/>
      <c r="N108" s="36"/>
    </row>
    <row r="109" spans="1:14" x14ac:dyDescent="0.2">
      <c r="A109" s="67" t="s">
        <v>191</v>
      </c>
      <c r="B109" s="67" t="s">
        <v>253</v>
      </c>
      <c r="C109" s="68" t="s">
        <v>254</v>
      </c>
      <c r="D109" s="64">
        <f>'Lottery Dist By LEA (1st qtr)'!D109</f>
        <v>1611</v>
      </c>
      <c r="E109" s="65"/>
      <c r="F109" s="66">
        <f t="shared" si="3"/>
        <v>29283</v>
      </c>
      <c r="G109" s="44"/>
      <c r="H109" s="16"/>
      <c r="I109" s="16"/>
      <c r="K109" s="16"/>
      <c r="L109" s="36"/>
      <c r="M109" s="36"/>
      <c r="N109" s="36"/>
    </row>
    <row r="110" spans="1:14" x14ac:dyDescent="0.2">
      <c r="A110" s="67" t="s">
        <v>193</v>
      </c>
      <c r="B110" s="67" t="s">
        <v>193</v>
      </c>
      <c r="C110" s="68" t="s">
        <v>194</v>
      </c>
      <c r="D110" s="64">
        <f>'Lottery Dist By LEA (1st qtr)'!D110</f>
        <v>1952</v>
      </c>
      <c r="E110" s="65"/>
      <c r="F110" s="66">
        <f t="shared" si="3"/>
        <v>35481</v>
      </c>
      <c r="G110" s="44"/>
      <c r="H110" s="16"/>
      <c r="I110" s="16"/>
      <c r="K110" s="16"/>
      <c r="L110" s="36"/>
      <c r="M110" s="36"/>
      <c r="N110" s="36"/>
    </row>
    <row r="111" spans="1:14" x14ac:dyDescent="0.2">
      <c r="A111" s="67" t="s">
        <v>195</v>
      </c>
      <c r="B111" s="67" t="s">
        <v>195</v>
      </c>
      <c r="C111" s="68" t="s">
        <v>196</v>
      </c>
      <c r="D111" s="64">
        <f>'Lottery Dist By LEA (1st qtr)'!D111</f>
        <v>3485</v>
      </c>
      <c r="E111" s="65"/>
      <c r="F111" s="66">
        <f t="shared" si="3"/>
        <v>63346</v>
      </c>
      <c r="G111" s="44"/>
      <c r="H111" s="16"/>
      <c r="I111" s="16"/>
      <c r="K111" s="16"/>
      <c r="L111" s="36"/>
      <c r="M111" s="36"/>
      <c r="N111" s="36"/>
    </row>
    <row r="112" spans="1:14" x14ac:dyDescent="0.2">
      <c r="A112" s="67" t="s">
        <v>197</v>
      </c>
      <c r="B112" s="67" t="s">
        <v>197</v>
      </c>
      <c r="C112" s="68" t="s">
        <v>198</v>
      </c>
      <c r="D112" s="64">
        <f>'Lottery Dist By LEA (1st qtr)'!D112</f>
        <v>590</v>
      </c>
      <c r="E112" s="65"/>
      <c r="F112" s="66">
        <f t="shared" si="3"/>
        <v>10724</v>
      </c>
      <c r="G112" s="44"/>
      <c r="H112" s="16"/>
      <c r="I112" s="16"/>
      <c r="K112" s="16"/>
      <c r="L112" s="36"/>
      <c r="M112" s="36"/>
      <c r="N112" s="36"/>
    </row>
    <row r="113" spans="1:14" x14ac:dyDescent="0.2">
      <c r="A113" s="67" t="s">
        <v>199</v>
      </c>
      <c r="B113" s="67" t="s">
        <v>199</v>
      </c>
      <c r="C113" s="68" t="s">
        <v>200</v>
      </c>
      <c r="D113" s="64">
        <f>'Lottery Dist By LEA (1st qtr)'!D113</f>
        <v>42278</v>
      </c>
      <c r="E113" s="65"/>
      <c r="F113" s="66">
        <f t="shared" si="3"/>
        <v>768471</v>
      </c>
      <c r="G113" s="44"/>
      <c r="H113" s="16"/>
      <c r="I113" s="16"/>
      <c r="K113" s="16"/>
      <c r="L113" s="36"/>
      <c r="M113" s="36"/>
      <c r="N113" s="36"/>
    </row>
    <row r="114" spans="1:14" x14ac:dyDescent="0.2">
      <c r="A114" s="67" t="s">
        <v>201</v>
      </c>
      <c r="B114" s="67" t="s">
        <v>201</v>
      </c>
      <c r="C114" s="68" t="s">
        <v>202</v>
      </c>
      <c r="D114" s="64">
        <f>'Lottery Dist By LEA (1st qtr)'!D114</f>
        <v>6416</v>
      </c>
      <c r="E114" s="65"/>
      <c r="F114" s="66">
        <f t="shared" si="3"/>
        <v>116621</v>
      </c>
      <c r="G114" s="44"/>
      <c r="H114" s="16"/>
      <c r="I114" s="16"/>
      <c r="K114" s="16"/>
      <c r="L114" s="36"/>
      <c r="M114" s="36"/>
      <c r="N114" s="36"/>
    </row>
    <row r="115" spans="1:14" x14ac:dyDescent="0.2">
      <c r="A115" s="67" t="s">
        <v>203</v>
      </c>
      <c r="B115" s="67" t="s">
        <v>203</v>
      </c>
      <c r="C115" s="68" t="s">
        <v>204</v>
      </c>
      <c r="D115" s="64">
        <f>'Lottery Dist By LEA (1st qtr)'!D115</f>
        <v>159462</v>
      </c>
      <c r="E115" s="65"/>
      <c r="F115" s="66">
        <f t="shared" si="3"/>
        <v>2898480</v>
      </c>
      <c r="G115" s="44"/>
      <c r="H115" s="16"/>
      <c r="I115" s="16"/>
      <c r="K115" s="16"/>
      <c r="L115" s="36"/>
      <c r="M115" s="36"/>
      <c r="N115" s="36"/>
    </row>
    <row r="116" spans="1:14" x14ac:dyDescent="0.2">
      <c r="A116" s="67" t="s">
        <v>205</v>
      </c>
      <c r="B116" s="67" t="s">
        <v>205</v>
      </c>
      <c r="C116" s="68" t="s">
        <v>206</v>
      </c>
      <c r="D116" s="64">
        <f>'Lottery Dist By LEA (1st qtr)'!D116</f>
        <v>2275</v>
      </c>
      <c r="E116" s="65"/>
      <c r="F116" s="66">
        <f t="shared" si="3"/>
        <v>41352</v>
      </c>
      <c r="G116" s="44"/>
      <c r="H116" s="16"/>
      <c r="I116" s="16"/>
      <c r="K116" s="16"/>
      <c r="L116" s="36"/>
      <c r="M116" s="36"/>
      <c r="N116" s="36"/>
    </row>
    <row r="117" spans="1:14" x14ac:dyDescent="0.2">
      <c r="A117" s="67" t="s">
        <v>207</v>
      </c>
      <c r="B117" s="67" t="s">
        <v>207</v>
      </c>
      <c r="C117" s="68" t="s">
        <v>208</v>
      </c>
      <c r="D117" s="64">
        <f>'Lottery Dist By LEA (1st qtr)'!D117</f>
        <v>1607</v>
      </c>
      <c r="E117" s="65"/>
      <c r="F117" s="66">
        <f t="shared" si="3"/>
        <v>29210</v>
      </c>
      <c r="G117" s="44"/>
      <c r="H117" s="16"/>
      <c r="I117" s="16"/>
      <c r="K117" s="16"/>
      <c r="L117" s="36"/>
      <c r="M117" s="36"/>
      <c r="N117" s="36"/>
    </row>
    <row r="118" spans="1:14" x14ac:dyDescent="0.2">
      <c r="A118" s="67" t="s">
        <v>209</v>
      </c>
      <c r="B118" s="67" t="s">
        <v>209</v>
      </c>
      <c r="C118" s="68" t="s">
        <v>210</v>
      </c>
      <c r="D118" s="64">
        <f>'Lottery Dist By LEA (1st qtr)'!D118</f>
        <v>4371</v>
      </c>
      <c r="E118" s="65"/>
      <c r="F118" s="66">
        <f t="shared" si="3"/>
        <v>79450</v>
      </c>
      <c r="G118" s="44"/>
      <c r="H118" s="16"/>
      <c r="I118" s="16"/>
      <c r="K118" s="16"/>
      <c r="L118" s="36"/>
      <c r="M118" s="36"/>
      <c r="N118" s="36"/>
    </row>
    <row r="119" spans="1:14" x14ac:dyDescent="0.2">
      <c r="A119" s="67" t="s">
        <v>211</v>
      </c>
      <c r="B119" s="67" t="s">
        <v>211</v>
      </c>
      <c r="C119" s="68" t="s">
        <v>212</v>
      </c>
      <c r="D119" s="64">
        <f>'Lottery Dist By LEA (1st qtr)'!D119</f>
        <v>18826</v>
      </c>
      <c r="E119" s="65"/>
      <c r="F119" s="66">
        <f t="shared" si="3"/>
        <v>342193</v>
      </c>
      <c r="G119" s="44"/>
      <c r="H119" s="16"/>
      <c r="I119" s="16"/>
      <c r="K119" s="16"/>
      <c r="L119" s="36"/>
      <c r="M119" s="36"/>
      <c r="N119" s="36"/>
    </row>
    <row r="120" spans="1:14" x14ac:dyDescent="0.2">
      <c r="A120" s="67" t="s">
        <v>213</v>
      </c>
      <c r="B120" s="67" t="s">
        <v>213</v>
      </c>
      <c r="C120" s="68" t="s">
        <v>214</v>
      </c>
      <c r="D120" s="64">
        <f>'Lottery Dist By LEA (1st qtr)'!D120</f>
        <v>9662</v>
      </c>
      <c r="E120" s="65"/>
      <c r="F120" s="66">
        <f t="shared" si="3"/>
        <v>175622</v>
      </c>
      <c r="G120" s="44"/>
      <c r="H120" s="16"/>
      <c r="I120" s="16"/>
      <c r="K120" s="16"/>
      <c r="L120" s="36"/>
      <c r="M120" s="36"/>
      <c r="N120" s="36"/>
    </row>
    <row r="121" spans="1:14" x14ac:dyDescent="0.2">
      <c r="A121" s="67" t="s">
        <v>215</v>
      </c>
      <c r="B121" s="67" t="s">
        <v>215</v>
      </c>
      <c r="C121" s="68" t="s">
        <v>216</v>
      </c>
      <c r="D121" s="64">
        <f>'Lottery Dist By LEA (1st qtr)'!D121</f>
        <v>12211</v>
      </c>
      <c r="E121" s="65"/>
      <c r="F121" s="66">
        <f t="shared" si="3"/>
        <v>221955</v>
      </c>
      <c r="G121" s="44"/>
      <c r="H121" s="16"/>
      <c r="I121" s="16"/>
      <c r="K121" s="16"/>
      <c r="L121" s="36"/>
      <c r="M121" s="36"/>
      <c r="N121" s="36"/>
    </row>
    <row r="122" spans="1:14" x14ac:dyDescent="0.2">
      <c r="A122" s="67" t="s">
        <v>217</v>
      </c>
      <c r="B122" s="67" t="s">
        <v>217</v>
      </c>
      <c r="C122" s="68" t="s">
        <v>218</v>
      </c>
      <c r="D122" s="64">
        <f>'Lottery Dist By LEA (1st qtr)'!D122</f>
        <v>5398</v>
      </c>
      <c r="E122" s="65"/>
      <c r="F122" s="66">
        <f t="shared" si="3"/>
        <v>98117</v>
      </c>
      <c r="G122" s="44"/>
      <c r="H122" s="16"/>
      <c r="I122" s="16"/>
      <c r="K122" s="16"/>
      <c r="L122" s="36"/>
      <c r="M122" s="36"/>
      <c r="N122" s="36"/>
    </row>
    <row r="123" spans="1:14" x14ac:dyDescent="0.2">
      <c r="A123" s="67" t="s">
        <v>219</v>
      </c>
      <c r="B123" s="67" t="s">
        <v>219</v>
      </c>
      <c r="C123" s="68" t="s">
        <v>220</v>
      </c>
      <c r="D123" s="64">
        <f>'Lottery Dist By LEA (1st qtr)'!D123</f>
        <v>2216</v>
      </c>
      <c r="E123" s="65"/>
      <c r="F123" s="66">
        <f t="shared" si="3"/>
        <v>40279</v>
      </c>
      <c r="G123" s="44"/>
      <c r="H123" s="16"/>
      <c r="I123" s="16"/>
      <c r="K123" s="16"/>
      <c r="L123" s="36"/>
      <c r="M123" s="36"/>
      <c r="N123" s="36"/>
    </row>
    <row r="124" spans="1:14" ht="13.5" thickBot="1" x14ac:dyDescent="0.25">
      <c r="A124" s="42"/>
      <c r="B124" s="42"/>
      <c r="C124" s="43"/>
      <c r="D124" s="73">
        <f>SUM(D8:D123)</f>
        <v>1454290</v>
      </c>
      <c r="E124" s="45"/>
      <c r="F124" s="73">
        <f>SUM(F8:F123)</f>
        <v>26434070</v>
      </c>
      <c r="G124" s="43"/>
      <c r="H124"/>
      <c r="M124" s="16"/>
    </row>
    <row r="125" spans="1:14" ht="13.5" thickTop="1" x14ac:dyDescent="0.2">
      <c r="A125" s="42"/>
      <c r="B125" s="42"/>
      <c r="C125" s="43"/>
      <c r="D125" s="44"/>
      <c r="E125" s="45"/>
      <c r="F125" s="43"/>
      <c r="G125" s="43"/>
    </row>
    <row r="126" spans="1:14" ht="13.5" thickBot="1" x14ac:dyDescent="0.25">
      <c r="A126" s="42"/>
      <c r="B126" s="42"/>
      <c r="C126" s="43"/>
      <c r="D126" s="44"/>
      <c r="E126" s="45"/>
      <c r="F126" s="43"/>
      <c r="G126" s="43"/>
    </row>
    <row r="127" spans="1:14" ht="15.75" thickBot="1" x14ac:dyDescent="0.3">
      <c r="A127" s="42"/>
      <c r="B127" s="42"/>
      <c r="C127" s="120" t="s">
        <v>262</v>
      </c>
      <c r="D127" s="121"/>
      <c r="E127" s="121"/>
      <c r="F127" s="122"/>
      <c r="G127" s="43"/>
    </row>
    <row r="128" spans="1:14" x14ac:dyDescent="0.2">
      <c r="A128" s="42"/>
      <c r="B128" s="42"/>
      <c r="C128" s="74"/>
      <c r="D128" s="75" t="s">
        <v>264</v>
      </c>
      <c r="E128" s="76"/>
      <c r="F128" s="77">
        <v>26434070</v>
      </c>
      <c r="G128" s="43"/>
    </row>
    <row r="129" spans="1:7" x14ac:dyDescent="0.2">
      <c r="A129" s="42"/>
      <c r="B129" s="42"/>
      <c r="C129" s="74"/>
      <c r="D129" s="78" t="s">
        <v>275</v>
      </c>
      <c r="E129" s="79"/>
      <c r="F129" s="80"/>
      <c r="G129" s="43"/>
    </row>
    <row r="130" spans="1:7" x14ac:dyDescent="0.2">
      <c r="A130" s="42"/>
      <c r="B130" s="42"/>
      <c r="C130" s="74"/>
      <c r="D130" s="75" t="s">
        <v>285</v>
      </c>
      <c r="E130" s="79"/>
      <c r="F130" s="80">
        <f>F128</f>
        <v>26434070</v>
      </c>
      <c r="G130" s="43"/>
    </row>
    <row r="131" spans="1:7" x14ac:dyDescent="0.2">
      <c r="A131" s="42"/>
      <c r="B131" s="42"/>
      <c r="C131" s="74"/>
      <c r="D131" s="81" t="s">
        <v>257</v>
      </c>
      <c r="E131" s="79"/>
      <c r="F131" s="80">
        <f>D124</f>
        <v>1454290</v>
      </c>
      <c r="G131" s="43"/>
    </row>
    <row r="132" spans="1:7" x14ac:dyDescent="0.2">
      <c r="A132" s="42"/>
      <c r="B132" s="42"/>
      <c r="C132" s="74"/>
      <c r="D132" s="78" t="s">
        <v>258</v>
      </c>
      <c r="E132" s="82"/>
      <c r="F132" s="83">
        <f>F130/F131</f>
        <v>18.176615393078411</v>
      </c>
      <c r="G132" s="43"/>
    </row>
    <row r="133" spans="1:7" x14ac:dyDescent="0.2">
      <c r="A133" s="42"/>
      <c r="B133" s="42"/>
      <c r="C133" s="74"/>
      <c r="D133" s="81" t="s">
        <v>259</v>
      </c>
      <c r="E133" s="84"/>
      <c r="F133" s="85">
        <v>2.8347856788883676E-6</v>
      </c>
      <c r="G133" s="43"/>
    </row>
    <row r="134" spans="1:7" x14ac:dyDescent="0.2">
      <c r="A134" s="42"/>
      <c r="B134" s="42"/>
      <c r="C134" s="74"/>
      <c r="D134" s="75" t="s">
        <v>258</v>
      </c>
      <c r="E134" s="86"/>
      <c r="F134" s="87">
        <f>SUM(F132:F133)</f>
        <v>18.17661822786409</v>
      </c>
      <c r="G134" s="43"/>
    </row>
    <row r="135" spans="1:7" x14ac:dyDescent="0.2">
      <c r="A135" s="42"/>
      <c r="B135" s="42"/>
      <c r="C135" s="74"/>
      <c r="D135" s="81" t="s">
        <v>260</v>
      </c>
      <c r="E135" s="79"/>
      <c r="F135" s="80">
        <f>F124-F130</f>
        <v>0</v>
      </c>
      <c r="G135" s="43"/>
    </row>
    <row r="136" spans="1:7" ht="13.5" thickBot="1" x14ac:dyDescent="0.25">
      <c r="A136" s="42"/>
      <c r="B136" s="42"/>
      <c r="C136" s="88"/>
      <c r="D136" s="89"/>
      <c r="E136" s="89"/>
      <c r="F136" s="90"/>
      <c r="G136" s="43"/>
    </row>
    <row r="137" spans="1:7" x14ac:dyDescent="0.2">
      <c r="A137" s="42"/>
      <c r="B137" s="42"/>
      <c r="C137" s="43"/>
      <c r="D137" s="44"/>
      <c r="E137" s="45"/>
      <c r="F137" s="45"/>
      <c r="G137" s="43"/>
    </row>
    <row r="138" spans="1:7" x14ac:dyDescent="0.2">
      <c r="A138" s="42"/>
      <c r="B138" s="42"/>
      <c r="C138" s="43"/>
      <c r="D138" s="44"/>
      <c r="E138" s="45"/>
      <c r="F138" s="45"/>
      <c r="G138" s="43"/>
    </row>
    <row r="139" spans="1:7" x14ac:dyDescent="0.2">
      <c r="A139" s="42"/>
      <c r="B139" s="42"/>
      <c r="C139" s="43"/>
      <c r="D139" s="44"/>
      <c r="E139" s="45"/>
      <c r="F139" s="45"/>
      <c r="G139" s="43"/>
    </row>
    <row r="140" spans="1:7" x14ac:dyDescent="0.2">
      <c r="F140" s="17"/>
    </row>
    <row r="141" spans="1:7" x14ac:dyDescent="0.2">
      <c r="F141" s="17"/>
    </row>
    <row r="142" spans="1:7" x14ac:dyDescent="0.2">
      <c r="F142" s="17"/>
    </row>
    <row r="143" spans="1:7" x14ac:dyDescent="0.2">
      <c r="F143" s="17"/>
    </row>
    <row r="144" spans="1:7" x14ac:dyDescent="0.2">
      <c r="F144" s="17"/>
    </row>
    <row r="145" spans="6:6" x14ac:dyDescent="0.2">
      <c r="F145" s="17"/>
    </row>
    <row r="146" spans="6:6" x14ac:dyDescent="0.2">
      <c r="F146" s="17"/>
    </row>
  </sheetData>
  <mergeCells count="3">
    <mergeCell ref="C127:F127"/>
    <mergeCell ref="A2:F2"/>
    <mergeCell ref="A3:F3"/>
  </mergeCells>
  <phoneticPr fontId="0" type="noConversion"/>
  <printOptions horizontalCentered="1"/>
  <pageMargins left="0.18" right="0.16" top="0.37" bottom="0.59" header="0.2" footer="0.19"/>
  <pageSetup scale="70" fitToHeight="2" orientation="portrait" r:id="rId1"/>
  <headerFooter>
    <oddHeader>&amp;R&amp;"Arial,Bold"FY2016-17</oddHeader>
    <oddFooter>&amp;L&amp;"Arial,Italic"&amp;8Division of School Business Services
School Allotments Section
&amp;Z&amp;F&amp;C &amp;R&amp;"Arial,Italic"&amp;8&amp;D
Page &amp;P of &amp;N</oddFooter>
  </headerFooter>
  <rowBreaks count="1" manualBreakCount="1">
    <brk id="64"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34"/>
  <sheetViews>
    <sheetView workbookViewId="0">
      <selection activeCell="H16" sqref="H16"/>
    </sheetView>
  </sheetViews>
  <sheetFormatPr defaultRowHeight="12.75" x14ac:dyDescent="0.2"/>
  <cols>
    <col min="1" max="1" width="38.85546875" customWidth="1"/>
    <col min="2" max="2" width="1.5703125" customWidth="1"/>
    <col min="3" max="3" width="16.5703125" customWidth="1"/>
    <col min="4" max="4" width="6.7109375" customWidth="1"/>
    <col min="6" max="6" width="14.140625" bestFit="1" customWidth="1"/>
    <col min="7" max="7" width="9.85546875" customWidth="1"/>
  </cols>
  <sheetData>
    <row r="1" spans="1:11" x14ac:dyDescent="0.2">
      <c r="A1" s="118" t="s">
        <v>273</v>
      </c>
      <c r="B1" s="118"/>
      <c r="C1" s="118"/>
      <c r="D1" s="118"/>
      <c r="E1" s="118"/>
      <c r="F1" s="119"/>
      <c r="G1" s="119"/>
    </row>
    <row r="2" spans="1:11" ht="76.900000000000006" customHeight="1" x14ac:dyDescent="0.2">
      <c r="A2" s="118"/>
      <c r="B2" s="118"/>
      <c r="C2" s="118"/>
      <c r="D2" s="118"/>
      <c r="E2" s="118"/>
      <c r="F2" s="119"/>
      <c r="G2" s="119"/>
    </row>
    <row r="3" spans="1:11" ht="25.15" customHeight="1" x14ac:dyDescent="0.25">
      <c r="A3" s="25" t="s">
        <v>263</v>
      </c>
      <c r="B3" s="2"/>
    </row>
    <row r="4" spans="1:11" ht="18" x14ac:dyDescent="0.25">
      <c r="A4" s="1" t="s">
        <v>265</v>
      </c>
      <c r="B4" s="2"/>
    </row>
    <row r="5" spans="1:11" x14ac:dyDescent="0.2">
      <c r="C5" s="12" t="s">
        <v>22</v>
      </c>
      <c r="D5" s="12" t="s">
        <v>6</v>
      </c>
    </row>
    <row r="6" spans="1:11" x14ac:dyDescent="0.2">
      <c r="A6" s="11" t="s">
        <v>2</v>
      </c>
      <c r="C6" s="41"/>
    </row>
    <row r="8" spans="1:11" x14ac:dyDescent="0.2">
      <c r="A8" s="10" t="s">
        <v>7</v>
      </c>
    </row>
    <row r="9" spans="1:11" x14ac:dyDescent="0.2">
      <c r="A9" t="s">
        <v>3</v>
      </c>
      <c r="C9" s="3">
        <f>ROUND(C$6*D9,0)</f>
        <v>0</v>
      </c>
      <c r="D9" s="4">
        <v>0.5</v>
      </c>
    </row>
    <row r="10" spans="1:11" x14ac:dyDescent="0.2">
      <c r="A10" t="s">
        <v>0</v>
      </c>
      <c r="C10" s="3">
        <f>ROUND(C$6*D10,0)</f>
        <v>0</v>
      </c>
      <c r="D10" s="4">
        <v>0.15</v>
      </c>
    </row>
    <row r="11" spans="1:11" ht="18" x14ac:dyDescent="0.25">
      <c r="A11" t="s">
        <v>13</v>
      </c>
      <c r="C11" s="3">
        <f>ROUND(C$6*D11,0)</f>
        <v>0</v>
      </c>
      <c r="D11" s="4">
        <v>0.35</v>
      </c>
    </row>
    <row r="15" spans="1:11" ht="18" x14ac:dyDescent="0.25">
      <c r="A15" s="13" t="s">
        <v>14</v>
      </c>
    </row>
    <row r="16" spans="1:11" ht="18" x14ac:dyDescent="0.25">
      <c r="A16" t="s">
        <v>15</v>
      </c>
      <c r="C16" s="26">
        <f>ROUND((C$11-C$20)*D16,0)</f>
        <v>0</v>
      </c>
      <c r="D16" s="4">
        <v>0.4</v>
      </c>
      <c r="F16" s="24"/>
      <c r="K16">
        <f>42182618</f>
        <v>42182618</v>
      </c>
    </row>
    <row r="17" spans="1:7" x14ac:dyDescent="0.2">
      <c r="A17" t="s">
        <v>1</v>
      </c>
      <c r="C17" s="5">
        <f>ROUND((C$11-C$20)*D17,0)</f>
        <v>0</v>
      </c>
      <c r="D17" s="4">
        <v>0.1</v>
      </c>
      <c r="F17" s="15"/>
    </row>
    <row r="18" spans="1:7" ht="25.5" x14ac:dyDescent="0.2">
      <c r="A18" s="7" t="s">
        <v>8</v>
      </c>
      <c r="F18" s="29"/>
      <c r="G18" s="24"/>
    </row>
    <row r="19" spans="1:7" ht="51" x14ac:dyDescent="0.2">
      <c r="A19" s="7" t="s">
        <v>5</v>
      </c>
      <c r="C19" s="5">
        <f>ROUND((C$11-C$20)*D19,0)</f>
        <v>0</v>
      </c>
      <c r="D19" s="4">
        <v>0.5</v>
      </c>
    </row>
    <row r="20" spans="1:7" x14ac:dyDescent="0.2">
      <c r="A20" t="s">
        <v>4</v>
      </c>
      <c r="C20" s="5">
        <v>0</v>
      </c>
      <c r="D20" s="6"/>
    </row>
    <row r="21" spans="1:7" ht="13.5" thickBot="1" x14ac:dyDescent="0.25">
      <c r="A21" t="s">
        <v>9</v>
      </c>
      <c r="C21" s="8">
        <f>SUM(C16:C20)</f>
        <v>0</v>
      </c>
    </row>
    <row r="22" spans="1:7" ht="13.5" thickTop="1" x14ac:dyDescent="0.2"/>
    <row r="23" spans="1:7" x14ac:dyDescent="0.2">
      <c r="A23" s="27" t="s">
        <v>267</v>
      </c>
    </row>
    <row r="25" spans="1:7" ht="18" x14ac:dyDescent="0.25">
      <c r="A25" s="13" t="s">
        <v>16</v>
      </c>
    </row>
    <row r="26" spans="1:7" x14ac:dyDescent="0.2">
      <c r="A26" t="s">
        <v>10</v>
      </c>
    </row>
    <row r="27" spans="1:7" ht="38.25" x14ac:dyDescent="0.2">
      <c r="A27" s="7" t="s">
        <v>21</v>
      </c>
    </row>
    <row r="28" spans="1:7" x14ac:dyDescent="0.2">
      <c r="A28" t="s">
        <v>11</v>
      </c>
    </row>
    <row r="30" spans="1:7" x14ac:dyDescent="0.2">
      <c r="A30" t="s">
        <v>12</v>
      </c>
    </row>
    <row r="31" spans="1:7" x14ac:dyDescent="0.2">
      <c r="A31" t="s">
        <v>17</v>
      </c>
    </row>
    <row r="32" spans="1:7" ht="12.75" customHeight="1" x14ac:dyDescent="0.2">
      <c r="A32" s="22" t="s">
        <v>18</v>
      </c>
    </row>
    <row r="33" spans="1:1" ht="12.75" customHeight="1" x14ac:dyDescent="0.2">
      <c r="A33" s="22" t="s">
        <v>20</v>
      </c>
    </row>
    <row r="34" spans="1:1" x14ac:dyDescent="0.2">
      <c r="A34" t="s">
        <v>19</v>
      </c>
    </row>
  </sheetData>
  <mergeCells count="1">
    <mergeCell ref="A1:G2"/>
  </mergeCells>
  <phoneticPr fontId="0" type="noConversion"/>
  <pageMargins left="0.34" right="0.75" top="1" bottom="1" header="0.5" footer="0.5"/>
  <pageSetup scale="72" orientation="portrait" r:id="rId1"/>
  <headerFooter alignWithMargins="0">
    <oddFooter>&amp;L&amp;"Arial,Italic"&amp;8&amp;Z&amp;F
&amp;A&amp;R&amp;"Arial,Italic"&amp;8&amp;D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46"/>
  <sheetViews>
    <sheetView workbookViewId="0">
      <pane xSplit="3" ySplit="7" topLeftCell="D119" activePane="bottomRight" state="frozen"/>
      <selection activeCell="K82" sqref="K82"/>
      <selection pane="topRight" activeCell="K82" sqref="K82"/>
      <selection pane="bottomLeft" activeCell="K82" sqref="K82"/>
      <selection pane="bottomRight" activeCell="K82" sqref="K82"/>
    </sheetView>
  </sheetViews>
  <sheetFormatPr defaultRowHeight="12.75" x14ac:dyDescent="0.2"/>
  <cols>
    <col min="1" max="1" width="6.5703125" style="9" customWidth="1"/>
    <col min="2" max="2" width="5.7109375" style="9" customWidth="1"/>
    <col min="3" max="3" width="18.5703125" customWidth="1"/>
    <col min="4" max="4" width="12.5703125" style="15" customWidth="1"/>
    <col min="5" max="5" width="1.42578125" style="17" customWidth="1"/>
    <col min="6" max="6" width="15.42578125" customWidth="1"/>
    <col min="7" max="7" width="11" customWidth="1"/>
    <col min="8" max="8" width="11.5703125" style="17" customWidth="1"/>
    <col min="9" max="10" width="9.140625" style="17"/>
    <col min="11" max="11" width="10.28515625" style="17" bestFit="1" customWidth="1"/>
    <col min="12" max="12" width="9.140625" style="17"/>
    <col min="13" max="13" width="10.28515625" style="17" bestFit="1" customWidth="1"/>
    <col min="14" max="14" width="15.28515625" style="17" bestFit="1" customWidth="1"/>
    <col min="15" max="18" width="9.140625" style="17"/>
  </cols>
  <sheetData>
    <row r="1" spans="1:18" ht="10.5" customHeight="1" x14ac:dyDescent="0.2">
      <c r="A1" s="42"/>
      <c r="B1" s="42"/>
      <c r="C1" s="43"/>
      <c r="D1" s="44"/>
      <c r="E1" s="45"/>
      <c r="F1" s="43"/>
      <c r="G1" s="43"/>
    </row>
    <row r="2" spans="1:18" ht="17.25" customHeight="1" x14ac:dyDescent="0.3">
      <c r="A2" s="123" t="s">
        <v>283</v>
      </c>
      <c r="B2" s="123"/>
      <c r="C2" s="123"/>
      <c r="D2" s="123"/>
      <c r="E2" s="123"/>
      <c r="F2" s="123"/>
      <c r="G2" s="43"/>
    </row>
    <row r="3" spans="1:18" ht="17.25" customHeight="1" x14ac:dyDescent="0.25">
      <c r="A3" s="124" t="s">
        <v>288</v>
      </c>
      <c r="B3" s="124"/>
      <c r="C3" s="124"/>
      <c r="D3" s="124"/>
      <c r="E3" s="124"/>
      <c r="F3" s="124"/>
      <c r="G3" s="43"/>
    </row>
    <row r="4" spans="1:18" ht="13.5" thickBot="1" x14ac:dyDescent="0.25">
      <c r="A4" s="42"/>
      <c r="B4" s="42"/>
      <c r="C4" s="43"/>
      <c r="D4" s="44"/>
      <c r="E4" s="45"/>
      <c r="F4" s="43"/>
      <c r="G4" s="43"/>
    </row>
    <row r="5" spans="1:18" ht="30" x14ac:dyDescent="0.25">
      <c r="A5" s="46"/>
      <c r="B5" s="47"/>
      <c r="C5" s="48"/>
      <c r="D5" s="91" t="s">
        <v>256</v>
      </c>
      <c r="E5" s="45"/>
      <c r="F5" s="49" t="s">
        <v>286</v>
      </c>
      <c r="G5" s="43"/>
    </row>
    <row r="6" spans="1:18" ht="15.75" thickBot="1" x14ac:dyDescent="0.25">
      <c r="A6" s="50"/>
      <c r="B6" s="51"/>
      <c r="C6" s="52"/>
      <c r="D6" s="53"/>
      <c r="E6" s="45"/>
      <c r="F6" s="54"/>
      <c r="G6" s="43"/>
    </row>
    <row r="7" spans="1:18" s="14" customFormat="1" ht="49.5" customHeight="1" thickBot="1" x14ac:dyDescent="0.25">
      <c r="A7" s="55" t="s">
        <v>255</v>
      </c>
      <c r="B7" s="56" t="s">
        <v>23</v>
      </c>
      <c r="C7" s="57" t="s">
        <v>221</v>
      </c>
      <c r="D7" s="58" t="s">
        <v>289</v>
      </c>
      <c r="E7" s="59"/>
      <c r="F7" s="60" t="s">
        <v>281</v>
      </c>
      <c r="G7" s="61"/>
      <c r="H7" s="35"/>
      <c r="I7" s="35"/>
      <c r="J7" s="35"/>
      <c r="K7" s="35"/>
      <c r="L7" s="21"/>
      <c r="M7" s="21"/>
      <c r="N7" s="35"/>
      <c r="O7" s="21"/>
      <c r="P7" s="21"/>
      <c r="Q7" s="21"/>
      <c r="R7" s="21"/>
    </row>
    <row r="8" spans="1:18" x14ac:dyDescent="0.2">
      <c r="A8" s="62" t="s">
        <v>24</v>
      </c>
      <c r="B8" s="62" t="s">
        <v>24</v>
      </c>
      <c r="C8" s="63" t="s">
        <v>25</v>
      </c>
      <c r="D8" s="64">
        <v>22764</v>
      </c>
      <c r="E8" s="65"/>
      <c r="F8" s="66">
        <f t="shared" ref="F8:F71" si="0">ROUND(D8*F$134,0)</f>
        <v>0</v>
      </c>
      <c r="G8" s="44"/>
      <c r="H8" s="16"/>
      <c r="I8" s="16"/>
      <c r="J8" s="16"/>
      <c r="K8" s="16"/>
      <c r="L8" s="36"/>
      <c r="M8" s="36"/>
      <c r="N8" s="36"/>
    </row>
    <row r="9" spans="1:18" x14ac:dyDescent="0.2">
      <c r="A9" s="67" t="s">
        <v>26</v>
      </c>
      <c r="B9" s="67" t="s">
        <v>26</v>
      </c>
      <c r="C9" s="68" t="s">
        <v>27</v>
      </c>
      <c r="D9" s="64">
        <v>4992</v>
      </c>
      <c r="E9" s="65"/>
      <c r="F9" s="66">
        <f t="shared" si="0"/>
        <v>0</v>
      </c>
      <c r="G9" s="44"/>
      <c r="H9" s="16"/>
      <c r="I9" s="16"/>
      <c r="J9" s="16"/>
      <c r="K9" s="16"/>
      <c r="L9" s="36"/>
      <c r="M9" s="36"/>
      <c r="N9" s="36"/>
    </row>
    <row r="10" spans="1:18" x14ac:dyDescent="0.2">
      <c r="A10" s="67" t="s">
        <v>28</v>
      </c>
      <c r="B10" s="67" t="s">
        <v>28</v>
      </c>
      <c r="C10" s="68" t="s">
        <v>29</v>
      </c>
      <c r="D10" s="64">
        <v>1410</v>
      </c>
      <c r="E10" s="65"/>
      <c r="F10" s="66">
        <f t="shared" si="0"/>
        <v>0</v>
      </c>
      <c r="G10" s="44"/>
      <c r="H10" s="16"/>
      <c r="I10" s="16"/>
      <c r="J10" s="16"/>
      <c r="K10" s="16"/>
      <c r="L10" s="36"/>
      <c r="M10" s="36"/>
      <c r="N10" s="36"/>
    </row>
    <row r="11" spans="1:18" x14ac:dyDescent="0.2">
      <c r="A11" s="67" t="s">
        <v>30</v>
      </c>
      <c r="B11" s="67" t="s">
        <v>30</v>
      </c>
      <c r="C11" s="68" t="s">
        <v>31</v>
      </c>
      <c r="D11" s="64">
        <v>3445</v>
      </c>
      <c r="E11" s="65"/>
      <c r="F11" s="66">
        <f t="shared" si="0"/>
        <v>0</v>
      </c>
      <c r="G11" s="44"/>
      <c r="H11" s="16"/>
      <c r="I11" s="16"/>
      <c r="J11" s="16"/>
      <c r="K11" s="16"/>
      <c r="L11" s="36"/>
      <c r="M11" s="36"/>
      <c r="N11" s="36"/>
    </row>
    <row r="12" spans="1:18" x14ac:dyDescent="0.2">
      <c r="A12" s="67" t="s">
        <v>32</v>
      </c>
      <c r="B12" s="67" t="s">
        <v>32</v>
      </c>
      <c r="C12" s="68" t="s">
        <v>33</v>
      </c>
      <c r="D12" s="64">
        <v>3110</v>
      </c>
      <c r="E12" s="65"/>
      <c r="F12" s="66">
        <f t="shared" si="0"/>
        <v>0</v>
      </c>
      <c r="G12" s="44"/>
      <c r="H12" s="16"/>
      <c r="I12" s="16"/>
      <c r="J12" s="16"/>
      <c r="K12" s="16"/>
      <c r="L12" s="36"/>
      <c r="M12" s="36"/>
      <c r="N12" s="36"/>
    </row>
    <row r="13" spans="1:18" x14ac:dyDescent="0.2">
      <c r="A13" s="67" t="s">
        <v>34</v>
      </c>
      <c r="B13" s="67" t="s">
        <v>34</v>
      </c>
      <c r="C13" s="68" t="s">
        <v>35</v>
      </c>
      <c r="D13" s="64">
        <v>2099</v>
      </c>
      <c r="E13" s="65"/>
      <c r="F13" s="66">
        <f t="shared" si="0"/>
        <v>0</v>
      </c>
      <c r="G13" s="44"/>
      <c r="H13" s="16"/>
      <c r="I13" s="16"/>
      <c r="J13" s="16"/>
      <c r="K13" s="16"/>
      <c r="L13" s="36"/>
      <c r="M13" s="36"/>
      <c r="N13" s="36"/>
    </row>
    <row r="14" spans="1:18" x14ac:dyDescent="0.2">
      <c r="A14" s="67" t="s">
        <v>36</v>
      </c>
      <c r="B14" s="67" t="s">
        <v>36</v>
      </c>
      <c r="C14" s="68" t="s">
        <v>37</v>
      </c>
      <c r="D14" s="64">
        <v>6940</v>
      </c>
      <c r="E14" s="65"/>
      <c r="F14" s="66">
        <f t="shared" si="0"/>
        <v>0</v>
      </c>
      <c r="G14" s="44"/>
      <c r="H14" s="16"/>
      <c r="I14" s="16"/>
      <c r="J14" s="16"/>
      <c r="K14" s="16"/>
      <c r="L14" s="36"/>
      <c r="M14" s="36"/>
      <c r="N14" s="36"/>
    </row>
    <row r="15" spans="1:18" x14ac:dyDescent="0.2">
      <c r="A15" s="67" t="s">
        <v>38</v>
      </c>
      <c r="B15" s="67" t="s">
        <v>38</v>
      </c>
      <c r="C15" s="68" t="s">
        <v>39</v>
      </c>
      <c r="D15" s="64">
        <v>2316</v>
      </c>
      <c r="E15" s="65"/>
      <c r="F15" s="66">
        <f t="shared" si="0"/>
        <v>0</v>
      </c>
      <c r="G15" s="44"/>
      <c r="H15" s="16"/>
      <c r="I15" s="16"/>
      <c r="J15" s="16"/>
      <c r="K15" s="16"/>
      <c r="L15" s="36"/>
      <c r="M15" s="36"/>
      <c r="N15" s="36"/>
    </row>
    <row r="16" spans="1:18" x14ac:dyDescent="0.2">
      <c r="A16" s="67" t="s">
        <v>40</v>
      </c>
      <c r="B16" s="67" t="s">
        <v>40</v>
      </c>
      <c r="C16" s="68" t="s">
        <v>41</v>
      </c>
      <c r="D16" s="64">
        <v>4661</v>
      </c>
      <c r="E16" s="65"/>
      <c r="F16" s="66">
        <f t="shared" si="0"/>
        <v>0</v>
      </c>
      <c r="G16" s="44"/>
      <c r="H16" s="16"/>
      <c r="I16" s="16"/>
      <c r="J16" s="16"/>
      <c r="K16" s="16"/>
      <c r="L16" s="36"/>
      <c r="M16" s="36"/>
      <c r="N16" s="36"/>
    </row>
    <row r="17" spans="1:14" x14ac:dyDescent="0.2">
      <c r="A17" s="67" t="s">
        <v>42</v>
      </c>
      <c r="B17" s="67" t="s">
        <v>42</v>
      </c>
      <c r="C17" s="68" t="s">
        <v>43</v>
      </c>
      <c r="D17" s="64">
        <v>12618</v>
      </c>
      <c r="E17" s="65"/>
      <c r="F17" s="66">
        <f t="shared" si="0"/>
        <v>0</v>
      </c>
      <c r="G17" s="44"/>
      <c r="H17" s="16"/>
      <c r="I17" s="16"/>
      <c r="J17" s="16"/>
      <c r="K17" s="16"/>
      <c r="L17" s="36"/>
      <c r="M17" s="36"/>
      <c r="N17" s="36"/>
    </row>
    <row r="18" spans="1:14" x14ac:dyDescent="0.2">
      <c r="A18" s="67" t="s">
        <v>44</v>
      </c>
      <c r="B18" s="67" t="s">
        <v>44</v>
      </c>
      <c r="C18" s="68" t="s">
        <v>45</v>
      </c>
      <c r="D18" s="64">
        <v>24687</v>
      </c>
      <c r="E18" s="65"/>
      <c r="F18" s="66">
        <f t="shared" si="0"/>
        <v>0</v>
      </c>
      <c r="G18" s="44"/>
      <c r="H18" s="16"/>
      <c r="I18" s="16"/>
      <c r="J18" s="16"/>
      <c r="K18" s="16"/>
      <c r="L18" s="36"/>
      <c r="M18" s="36"/>
      <c r="N18" s="36"/>
    </row>
    <row r="19" spans="1:14" x14ac:dyDescent="0.2">
      <c r="A19" s="67" t="s">
        <v>44</v>
      </c>
      <c r="B19" s="67" t="s">
        <v>222</v>
      </c>
      <c r="C19" s="68" t="s">
        <v>223</v>
      </c>
      <c r="D19" s="64">
        <v>4501</v>
      </c>
      <c r="E19" s="65"/>
      <c r="F19" s="66">
        <f t="shared" si="0"/>
        <v>0</v>
      </c>
      <c r="G19" s="44"/>
      <c r="H19" s="16"/>
      <c r="I19" s="16"/>
      <c r="J19" s="16"/>
      <c r="K19" s="16"/>
      <c r="L19" s="36"/>
      <c r="M19" s="36"/>
      <c r="N19" s="36"/>
    </row>
    <row r="20" spans="1:14" x14ac:dyDescent="0.2">
      <c r="A20" s="67" t="s">
        <v>46</v>
      </c>
      <c r="B20" s="67" t="s">
        <v>46</v>
      </c>
      <c r="C20" s="68" t="s">
        <v>47</v>
      </c>
      <c r="D20" s="64">
        <v>12448</v>
      </c>
      <c r="E20" s="65"/>
      <c r="F20" s="66">
        <f t="shared" si="0"/>
        <v>0</v>
      </c>
      <c r="G20" s="44"/>
      <c r="H20" s="16"/>
      <c r="I20" s="16"/>
      <c r="J20" s="16"/>
      <c r="K20" s="16"/>
      <c r="L20" s="36"/>
      <c r="M20" s="36"/>
      <c r="N20" s="36"/>
    </row>
    <row r="21" spans="1:14" x14ac:dyDescent="0.2">
      <c r="A21" s="67" t="s">
        <v>48</v>
      </c>
      <c r="B21" s="67" t="s">
        <v>48</v>
      </c>
      <c r="C21" s="68" t="s">
        <v>49</v>
      </c>
      <c r="D21" s="64">
        <v>31941</v>
      </c>
      <c r="E21" s="65"/>
      <c r="F21" s="66">
        <f t="shared" si="0"/>
        <v>0</v>
      </c>
      <c r="G21" s="44"/>
      <c r="H21" s="16"/>
      <c r="I21" s="16"/>
      <c r="J21" s="16"/>
      <c r="K21" s="16"/>
      <c r="L21" s="36"/>
      <c r="M21" s="36"/>
      <c r="N21" s="36"/>
    </row>
    <row r="22" spans="1:14" x14ac:dyDescent="0.2">
      <c r="A22" s="69" t="s">
        <v>48</v>
      </c>
      <c r="B22" s="69" t="s">
        <v>224</v>
      </c>
      <c r="C22" s="70" t="s">
        <v>225</v>
      </c>
      <c r="D22" s="64">
        <v>4068</v>
      </c>
      <c r="E22" s="65"/>
      <c r="F22" s="66">
        <f t="shared" si="0"/>
        <v>0</v>
      </c>
      <c r="G22" s="44"/>
      <c r="H22" s="16"/>
      <c r="I22" s="16"/>
      <c r="J22" s="16"/>
      <c r="K22" s="16"/>
      <c r="L22" s="36"/>
      <c r="M22" s="36"/>
      <c r="N22" s="36"/>
    </row>
    <row r="23" spans="1:14" x14ac:dyDescent="0.2">
      <c r="A23" s="71" t="s">
        <v>180</v>
      </c>
      <c r="B23" s="69">
        <v>132</v>
      </c>
      <c r="C23" s="70" t="s">
        <v>225</v>
      </c>
      <c r="D23" s="64">
        <v>1287</v>
      </c>
      <c r="E23" s="65"/>
      <c r="F23" s="66">
        <f t="shared" si="0"/>
        <v>0</v>
      </c>
      <c r="G23" s="44"/>
      <c r="H23" s="16"/>
      <c r="K23" s="16"/>
      <c r="L23" s="36"/>
      <c r="M23" s="36"/>
      <c r="N23" s="36"/>
    </row>
    <row r="24" spans="1:14" x14ac:dyDescent="0.2">
      <c r="A24" s="67" t="s">
        <v>50</v>
      </c>
      <c r="B24" s="67" t="s">
        <v>50</v>
      </c>
      <c r="C24" s="68" t="s">
        <v>51</v>
      </c>
      <c r="D24" s="64">
        <v>12088</v>
      </c>
      <c r="E24" s="65"/>
      <c r="F24" s="66">
        <f t="shared" si="0"/>
        <v>0</v>
      </c>
      <c r="G24" s="44"/>
      <c r="H24" s="16"/>
      <c r="I24" s="16"/>
      <c r="K24" s="16"/>
      <c r="L24" s="36"/>
      <c r="M24" s="36"/>
      <c r="N24" s="36"/>
    </row>
    <row r="25" spans="1:14" x14ac:dyDescent="0.2">
      <c r="A25" s="67" t="s">
        <v>52</v>
      </c>
      <c r="B25" s="67" t="s">
        <v>52</v>
      </c>
      <c r="C25" s="68" t="s">
        <v>53</v>
      </c>
      <c r="D25" s="64">
        <v>1826</v>
      </c>
      <c r="E25" s="65"/>
      <c r="F25" s="66">
        <f t="shared" si="0"/>
        <v>0</v>
      </c>
      <c r="G25" s="44"/>
      <c r="H25" s="16"/>
      <c r="I25" s="16"/>
      <c r="K25" s="16"/>
      <c r="L25" s="36"/>
      <c r="M25" s="36"/>
      <c r="N25" s="36"/>
    </row>
    <row r="26" spans="1:14" x14ac:dyDescent="0.2">
      <c r="A26" s="67" t="s">
        <v>54</v>
      </c>
      <c r="B26" s="67" t="s">
        <v>54</v>
      </c>
      <c r="C26" s="68" t="s">
        <v>55</v>
      </c>
      <c r="D26" s="64">
        <v>8391</v>
      </c>
      <c r="E26" s="65"/>
      <c r="F26" s="66">
        <f t="shared" si="0"/>
        <v>0</v>
      </c>
      <c r="G26" s="44"/>
      <c r="H26" s="16"/>
      <c r="I26" s="16"/>
      <c r="K26" s="16"/>
      <c r="L26" s="36"/>
      <c r="M26" s="36"/>
      <c r="N26" s="36"/>
    </row>
    <row r="27" spans="1:14" x14ac:dyDescent="0.2">
      <c r="A27" s="67" t="s">
        <v>56</v>
      </c>
      <c r="B27" s="67" t="s">
        <v>56</v>
      </c>
      <c r="C27" s="68" t="s">
        <v>57</v>
      </c>
      <c r="D27" s="64">
        <v>2718</v>
      </c>
      <c r="E27" s="65"/>
      <c r="F27" s="66">
        <f t="shared" si="0"/>
        <v>0</v>
      </c>
      <c r="G27" s="44"/>
      <c r="H27" s="16"/>
      <c r="I27" s="16"/>
      <c r="K27" s="16"/>
      <c r="L27" s="36"/>
      <c r="M27" s="36"/>
      <c r="N27" s="36"/>
    </row>
    <row r="28" spans="1:14" x14ac:dyDescent="0.2">
      <c r="A28" s="67" t="s">
        <v>58</v>
      </c>
      <c r="B28" s="67" t="s">
        <v>58</v>
      </c>
      <c r="C28" s="68" t="s">
        <v>59</v>
      </c>
      <c r="D28" s="64">
        <v>16465</v>
      </c>
      <c r="E28" s="65"/>
      <c r="F28" s="66">
        <f t="shared" si="0"/>
        <v>0</v>
      </c>
      <c r="G28" s="44"/>
      <c r="H28" s="16"/>
      <c r="I28" s="16"/>
      <c r="K28" s="16"/>
      <c r="L28" s="36"/>
      <c r="M28" s="36"/>
      <c r="N28" s="36"/>
    </row>
    <row r="29" spans="1:14" x14ac:dyDescent="0.2">
      <c r="A29" s="67" t="s">
        <v>58</v>
      </c>
      <c r="B29" s="67" t="s">
        <v>226</v>
      </c>
      <c r="C29" s="68" t="s">
        <v>227</v>
      </c>
      <c r="D29" s="64">
        <v>4305</v>
      </c>
      <c r="E29" s="65"/>
      <c r="F29" s="66">
        <f t="shared" si="0"/>
        <v>0</v>
      </c>
      <c r="G29" s="44"/>
      <c r="H29" s="16"/>
      <c r="I29" s="16"/>
      <c r="K29" s="16"/>
      <c r="L29" s="36"/>
      <c r="M29" s="36"/>
      <c r="N29" s="36"/>
    </row>
    <row r="30" spans="1:14" x14ac:dyDescent="0.2">
      <c r="A30" s="67" t="s">
        <v>58</v>
      </c>
      <c r="B30" s="67" t="s">
        <v>228</v>
      </c>
      <c r="C30" s="68" t="s">
        <v>229</v>
      </c>
      <c r="D30" s="64">
        <v>3120</v>
      </c>
      <c r="E30" s="65"/>
      <c r="F30" s="66">
        <f t="shared" si="0"/>
        <v>0</v>
      </c>
      <c r="G30" s="44"/>
      <c r="H30" s="16"/>
      <c r="I30" s="16"/>
      <c r="K30" s="16"/>
      <c r="L30" s="36"/>
      <c r="M30" s="36"/>
      <c r="N30" s="36"/>
    </row>
    <row r="31" spans="1:14" x14ac:dyDescent="0.2">
      <c r="A31" s="67" t="s">
        <v>60</v>
      </c>
      <c r="B31" s="67" t="s">
        <v>60</v>
      </c>
      <c r="C31" s="68" t="s">
        <v>61</v>
      </c>
      <c r="D31" s="64">
        <v>8608</v>
      </c>
      <c r="E31" s="65"/>
      <c r="F31" s="66">
        <f t="shared" si="0"/>
        <v>0</v>
      </c>
      <c r="G31" s="44"/>
      <c r="H31" s="16"/>
      <c r="I31" s="16"/>
      <c r="K31" s="16"/>
      <c r="L31" s="36"/>
      <c r="M31" s="36"/>
      <c r="N31" s="36"/>
    </row>
    <row r="32" spans="1:14" x14ac:dyDescent="0.2">
      <c r="A32" s="67" t="s">
        <v>62</v>
      </c>
      <c r="B32" s="67" t="s">
        <v>62</v>
      </c>
      <c r="C32" s="68" t="s">
        <v>63</v>
      </c>
      <c r="D32" s="64">
        <v>3397</v>
      </c>
      <c r="E32" s="65"/>
      <c r="F32" s="66">
        <f t="shared" si="0"/>
        <v>0</v>
      </c>
      <c r="G32" s="44"/>
      <c r="H32" s="16"/>
      <c r="I32" s="16"/>
      <c r="K32" s="16"/>
      <c r="L32" s="36"/>
      <c r="M32" s="36"/>
      <c r="N32" s="36"/>
    </row>
    <row r="33" spans="1:14" x14ac:dyDescent="0.2">
      <c r="A33" s="67" t="s">
        <v>64</v>
      </c>
      <c r="B33" s="67" t="s">
        <v>64</v>
      </c>
      <c r="C33" s="68" t="s">
        <v>65</v>
      </c>
      <c r="D33" s="64">
        <v>2082</v>
      </c>
      <c r="E33" s="65"/>
      <c r="F33" s="66">
        <f t="shared" si="0"/>
        <v>0</v>
      </c>
      <c r="G33" s="44"/>
      <c r="H33" s="16"/>
      <c r="I33" s="16"/>
      <c r="K33" s="16"/>
      <c r="L33" s="36"/>
      <c r="M33" s="36"/>
      <c r="N33" s="36"/>
    </row>
    <row r="34" spans="1:14" x14ac:dyDescent="0.2">
      <c r="A34" s="67" t="s">
        <v>66</v>
      </c>
      <c r="B34" s="67" t="s">
        <v>66</v>
      </c>
      <c r="C34" s="68" t="s">
        <v>67</v>
      </c>
      <c r="D34" s="64">
        <v>1337</v>
      </c>
      <c r="E34" s="65"/>
      <c r="F34" s="66">
        <f t="shared" si="0"/>
        <v>0</v>
      </c>
      <c r="G34" s="44"/>
      <c r="H34" s="16"/>
      <c r="I34" s="16"/>
      <c r="K34" s="16"/>
      <c r="L34" s="36"/>
      <c r="M34" s="36"/>
      <c r="N34" s="36"/>
    </row>
    <row r="35" spans="1:14" x14ac:dyDescent="0.2">
      <c r="A35" s="67" t="s">
        <v>68</v>
      </c>
      <c r="B35" s="67" t="s">
        <v>68</v>
      </c>
      <c r="C35" s="68" t="s">
        <v>69</v>
      </c>
      <c r="D35" s="64">
        <v>15033</v>
      </c>
      <c r="E35" s="65"/>
      <c r="F35" s="66">
        <f t="shared" si="0"/>
        <v>0</v>
      </c>
      <c r="G35" s="44"/>
      <c r="H35" s="16"/>
      <c r="I35" s="16"/>
      <c r="K35" s="16"/>
      <c r="L35" s="36"/>
      <c r="M35" s="36"/>
      <c r="N35" s="36"/>
    </row>
    <row r="36" spans="1:14" x14ac:dyDescent="0.2">
      <c r="A36" s="67" t="s">
        <v>70</v>
      </c>
      <c r="B36" s="67" t="s">
        <v>70</v>
      </c>
      <c r="C36" s="68" t="s">
        <v>71</v>
      </c>
      <c r="D36" s="64">
        <v>5971</v>
      </c>
      <c r="E36" s="65"/>
      <c r="F36" s="66">
        <f t="shared" si="0"/>
        <v>0</v>
      </c>
      <c r="G36" s="44"/>
      <c r="H36" s="16"/>
      <c r="I36" s="16"/>
      <c r="K36" s="16"/>
      <c r="L36" s="36"/>
      <c r="M36" s="36"/>
      <c r="N36" s="36"/>
    </row>
    <row r="37" spans="1:14" x14ac:dyDescent="0.2">
      <c r="A37" s="67" t="s">
        <v>70</v>
      </c>
      <c r="B37" s="67" t="s">
        <v>230</v>
      </c>
      <c r="C37" s="68" t="s">
        <v>231</v>
      </c>
      <c r="D37" s="64">
        <v>2245</v>
      </c>
      <c r="E37" s="65"/>
      <c r="F37" s="66">
        <f t="shared" si="0"/>
        <v>0</v>
      </c>
      <c r="G37" s="44"/>
      <c r="H37" s="16"/>
      <c r="I37" s="16"/>
      <c r="K37" s="16"/>
      <c r="L37" s="36"/>
      <c r="M37" s="36"/>
      <c r="N37" s="36"/>
    </row>
    <row r="38" spans="1:14" x14ac:dyDescent="0.2">
      <c r="A38" s="67" t="s">
        <v>72</v>
      </c>
      <c r="B38" s="67" t="s">
        <v>72</v>
      </c>
      <c r="C38" s="68" t="s">
        <v>73</v>
      </c>
      <c r="D38" s="64">
        <v>14152</v>
      </c>
      <c r="E38" s="65"/>
      <c r="F38" s="66">
        <f t="shared" si="0"/>
        <v>0</v>
      </c>
      <c r="G38" s="44"/>
      <c r="H38" s="16"/>
      <c r="I38" s="16"/>
      <c r="K38" s="16"/>
      <c r="L38" s="36"/>
      <c r="M38" s="36"/>
      <c r="N38" s="36"/>
    </row>
    <row r="39" spans="1:14" x14ac:dyDescent="0.2">
      <c r="A39" s="67" t="s">
        <v>74</v>
      </c>
      <c r="B39" s="67" t="s">
        <v>74</v>
      </c>
      <c r="C39" s="68" t="s">
        <v>75</v>
      </c>
      <c r="D39" s="64">
        <v>50459</v>
      </c>
      <c r="E39" s="65"/>
      <c r="F39" s="66">
        <f t="shared" si="0"/>
        <v>0</v>
      </c>
      <c r="G39" s="44"/>
      <c r="H39" s="16"/>
      <c r="I39" s="16"/>
      <c r="K39" s="16"/>
      <c r="L39" s="36"/>
      <c r="M39" s="36"/>
      <c r="N39" s="36"/>
    </row>
    <row r="40" spans="1:14" x14ac:dyDescent="0.2">
      <c r="A40" s="67" t="s">
        <v>76</v>
      </c>
      <c r="B40" s="67" t="s">
        <v>76</v>
      </c>
      <c r="C40" s="68" t="s">
        <v>77</v>
      </c>
      <c r="D40" s="64">
        <v>4034</v>
      </c>
      <c r="E40" s="65"/>
      <c r="F40" s="66">
        <f t="shared" si="0"/>
        <v>0</v>
      </c>
      <c r="G40" s="44"/>
      <c r="H40" s="16"/>
      <c r="I40" s="16"/>
      <c r="K40" s="16"/>
      <c r="L40" s="36"/>
      <c r="M40" s="36"/>
      <c r="N40" s="36"/>
    </row>
    <row r="41" spans="1:14" x14ac:dyDescent="0.2">
      <c r="A41" s="67" t="s">
        <v>78</v>
      </c>
      <c r="B41" s="67" t="s">
        <v>78</v>
      </c>
      <c r="C41" s="68" t="s">
        <v>79</v>
      </c>
      <c r="D41" s="64">
        <v>5010</v>
      </c>
      <c r="E41" s="65"/>
      <c r="F41" s="66">
        <f t="shared" si="0"/>
        <v>0</v>
      </c>
      <c r="G41" s="44"/>
      <c r="H41" s="16"/>
      <c r="I41" s="16"/>
      <c r="K41" s="16"/>
      <c r="L41" s="36"/>
      <c r="M41" s="36"/>
      <c r="N41" s="36"/>
    </row>
    <row r="42" spans="1:14" x14ac:dyDescent="0.2">
      <c r="A42" s="67" t="s">
        <v>80</v>
      </c>
      <c r="B42" s="67" t="s">
        <v>80</v>
      </c>
      <c r="C42" s="68" t="s">
        <v>81</v>
      </c>
      <c r="D42" s="64">
        <v>19382</v>
      </c>
      <c r="E42" s="65"/>
      <c r="F42" s="66">
        <f t="shared" si="0"/>
        <v>0</v>
      </c>
      <c r="G42" s="44"/>
      <c r="H42" s="16"/>
      <c r="I42" s="16"/>
      <c r="K42" s="16"/>
      <c r="L42" s="36"/>
      <c r="M42" s="36"/>
      <c r="N42" s="36"/>
    </row>
    <row r="43" spans="1:14" x14ac:dyDescent="0.2">
      <c r="A43" s="67" t="s">
        <v>80</v>
      </c>
      <c r="B43" s="67" t="s">
        <v>232</v>
      </c>
      <c r="C43" s="68" t="s">
        <v>233</v>
      </c>
      <c r="D43" s="64">
        <v>3081</v>
      </c>
      <c r="E43" s="65"/>
      <c r="F43" s="66">
        <f t="shared" si="0"/>
        <v>0</v>
      </c>
      <c r="G43" s="44"/>
      <c r="H43" s="16"/>
      <c r="I43" s="16"/>
      <c r="K43" s="16"/>
      <c r="L43" s="36"/>
      <c r="M43" s="36"/>
      <c r="N43" s="36"/>
    </row>
    <row r="44" spans="1:14" x14ac:dyDescent="0.2">
      <c r="A44" s="67" t="s">
        <v>80</v>
      </c>
      <c r="B44" s="67" t="s">
        <v>234</v>
      </c>
      <c r="C44" s="68" t="s">
        <v>235</v>
      </c>
      <c r="D44" s="64">
        <v>2395</v>
      </c>
      <c r="E44" s="65"/>
      <c r="F44" s="66">
        <f t="shared" si="0"/>
        <v>0</v>
      </c>
      <c r="G44" s="44"/>
      <c r="H44" s="16"/>
      <c r="I44" s="16"/>
      <c r="K44" s="16"/>
      <c r="L44" s="36"/>
      <c r="M44" s="36"/>
      <c r="N44" s="36"/>
    </row>
    <row r="45" spans="1:14" x14ac:dyDescent="0.2">
      <c r="A45" s="67" t="s">
        <v>82</v>
      </c>
      <c r="B45" s="67" t="s">
        <v>82</v>
      </c>
      <c r="C45" s="68" t="s">
        <v>83</v>
      </c>
      <c r="D45" s="64">
        <v>6319</v>
      </c>
      <c r="E45" s="65"/>
      <c r="F45" s="66">
        <f t="shared" si="0"/>
        <v>0</v>
      </c>
      <c r="G45" s="44"/>
      <c r="H45" s="16"/>
      <c r="I45" s="16"/>
      <c r="K45" s="16"/>
      <c r="L45" s="36"/>
      <c r="M45" s="36"/>
      <c r="N45" s="36"/>
    </row>
    <row r="46" spans="1:14" x14ac:dyDescent="0.2">
      <c r="A46" s="67" t="s">
        <v>84</v>
      </c>
      <c r="B46" s="67" t="s">
        <v>84</v>
      </c>
      <c r="C46" s="68" t="s">
        <v>85</v>
      </c>
      <c r="D46" s="64">
        <v>9860</v>
      </c>
      <c r="E46" s="65"/>
      <c r="F46" s="66">
        <f t="shared" si="0"/>
        <v>0</v>
      </c>
      <c r="G46" s="44"/>
      <c r="H46" s="16"/>
      <c r="I46" s="16"/>
      <c r="K46" s="16"/>
      <c r="L46" s="36"/>
      <c r="M46" s="36"/>
      <c r="N46" s="36"/>
    </row>
    <row r="47" spans="1:14" x14ac:dyDescent="0.2">
      <c r="A47" s="67" t="s">
        <v>86</v>
      </c>
      <c r="B47" s="67" t="s">
        <v>86</v>
      </c>
      <c r="C47" s="68" t="s">
        <v>236</v>
      </c>
      <c r="D47" s="64">
        <v>34013</v>
      </c>
      <c r="E47" s="65"/>
      <c r="F47" s="66">
        <f t="shared" si="0"/>
        <v>0</v>
      </c>
      <c r="G47" s="44"/>
      <c r="H47" s="16"/>
      <c r="I47" s="16"/>
      <c r="K47" s="16"/>
      <c r="L47" s="36"/>
      <c r="M47" s="36"/>
      <c r="N47" s="36"/>
    </row>
    <row r="48" spans="1:14" x14ac:dyDescent="0.2">
      <c r="A48" s="67" t="s">
        <v>87</v>
      </c>
      <c r="B48" s="67" t="s">
        <v>87</v>
      </c>
      <c r="C48" s="68" t="s">
        <v>88</v>
      </c>
      <c r="D48" s="64">
        <v>5964</v>
      </c>
      <c r="E48" s="65"/>
      <c r="F48" s="66">
        <f t="shared" si="0"/>
        <v>0</v>
      </c>
      <c r="G48" s="44"/>
      <c r="H48" s="16"/>
      <c r="I48" s="16"/>
      <c r="K48" s="16"/>
      <c r="L48" s="36"/>
      <c r="M48" s="36"/>
      <c r="N48" s="36"/>
    </row>
    <row r="49" spans="1:14" x14ac:dyDescent="0.2">
      <c r="A49" s="67" t="s">
        <v>89</v>
      </c>
      <c r="B49" s="67" t="s">
        <v>89</v>
      </c>
      <c r="C49" s="68" t="s">
        <v>90</v>
      </c>
      <c r="D49" s="64">
        <v>54552</v>
      </c>
      <c r="E49" s="65"/>
      <c r="F49" s="66">
        <f t="shared" si="0"/>
        <v>0</v>
      </c>
      <c r="G49" s="44"/>
      <c r="H49" s="16"/>
      <c r="I49" s="16"/>
      <c r="K49" s="16"/>
      <c r="L49" s="36"/>
      <c r="M49" s="36"/>
      <c r="N49" s="36"/>
    </row>
    <row r="50" spans="1:14" x14ac:dyDescent="0.2">
      <c r="A50" s="67" t="s">
        <v>91</v>
      </c>
      <c r="B50" s="67" t="s">
        <v>91</v>
      </c>
      <c r="C50" s="68" t="s">
        <v>92</v>
      </c>
      <c r="D50" s="64">
        <v>8566</v>
      </c>
      <c r="E50" s="65"/>
      <c r="F50" s="66">
        <f t="shared" si="0"/>
        <v>0</v>
      </c>
      <c r="G50" s="44"/>
      <c r="H50" s="16"/>
      <c r="I50" s="16"/>
      <c r="K50" s="16"/>
      <c r="L50" s="36"/>
      <c r="M50" s="36"/>
      <c r="N50" s="36"/>
    </row>
    <row r="51" spans="1:14" x14ac:dyDescent="0.2">
      <c r="A51" s="67" t="s">
        <v>93</v>
      </c>
      <c r="B51" s="67" t="s">
        <v>93</v>
      </c>
      <c r="C51" s="68" t="s">
        <v>94</v>
      </c>
      <c r="D51" s="64">
        <v>31665</v>
      </c>
      <c r="E51" s="65"/>
      <c r="F51" s="66">
        <f t="shared" si="0"/>
        <v>0</v>
      </c>
      <c r="G51" s="44"/>
      <c r="H51" s="16"/>
      <c r="I51" s="16"/>
      <c r="K51" s="16"/>
      <c r="L51" s="36"/>
      <c r="M51" s="36"/>
      <c r="N51" s="36"/>
    </row>
    <row r="52" spans="1:14" x14ac:dyDescent="0.2">
      <c r="A52" s="67" t="s">
        <v>95</v>
      </c>
      <c r="B52" s="67" t="s">
        <v>95</v>
      </c>
      <c r="C52" s="68" t="s">
        <v>96</v>
      </c>
      <c r="D52" s="64">
        <v>1637</v>
      </c>
      <c r="E52" s="65"/>
      <c r="F52" s="66">
        <f t="shared" si="0"/>
        <v>0</v>
      </c>
      <c r="G52" s="44"/>
      <c r="H52" s="16"/>
      <c r="I52" s="16"/>
      <c r="K52" s="16"/>
      <c r="L52" s="36"/>
      <c r="M52" s="36"/>
      <c r="N52" s="36"/>
    </row>
    <row r="53" spans="1:14" x14ac:dyDescent="0.2">
      <c r="A53" s="67" t="s">
        <v>97</v>
      </c>
      <c r="B53" s="67" t="s">
        <v>97</v>
      </c>
      <c r="C53" s="68" t="s">
        <v>98</v>
      </c>
      <c r="D53" s="64">
        <v>1191</v>
      </c>
      <c r="E53" s="65"/>
      <c r="F53" s="66">
        <f t="shared" si="0"/>
        <v>0</v>
      </c>
      <c r="G53" s="44"/>
      <c r="H53" s="16"/>
      <c r="I53" s="16"/>
      <c r="K53" s="16"/>
      <c r="L53" s="36"/>
      <c r="M53" s="36"/>
      <c r="N53" s="36"/>
    </row>
    <row r="54" spans="1:14" x14ac:dyDescent="0.2">
      <c r="A54" s="67" t="s">
        <v>99</v>
      </c>
      <c r="B54" s="67" t="s">
        <v>99</v>
      </c>
      <c r="C54" s="68" t="s">
        <v>100</v>
      </c>
      <c r="D54" s="64">
        <v>7961</v>
      </c>
      <c r="E54" s="65"/>
      <c r="F54" s="66">
        <f t="shared" si="0"/>
        <v>0</v>
      </c>
      <c r="G54" s="44"/>
      <c r="H54" s="16"/>
      <c r="I54" s="16"/>
      <c r="K54" s="16"/>
      <c r="L54" s="36"/>
      <c r="M54" s="36"/>
      <c r="N54" s="36"/>
    </row>
    <row r="55" spans="1:14" x14ac:dyDescent="0.2">
      <c r="A55" s="67" t="s">
        <v>101</v>
      </c>
      <c r="B55" s="67" t="s">
        <v>101</v>
      </c>
      <c r="C55" s="68" t="s">
        <v>102</v>
      </c>
      <c r="D55" s="64">
        <v>3169</v>
      </c>
      <c r="E55" s="65"/>
      <c r="F55" s="66">
        <f t="shared" si="0"/>
        <v>0</v>
      </c>
      <c r="G55" s="44"/>
      <c r="H55" s="16"/>
      <c r="I55" s="16"/>
      <c r="K55" s="16"/>
      <c r="L55" s="36"/>
      <c r="M55" s="36"/>
      <c r="N55" s="36"/>
    </row>
    <row r="56" spans="1:14" x14ac:dyDescent="0.2">
      <c r="A56" s="67" t="s">
        <v>103</v>
      </c>
      <c r="B56" s="67" t="s">
        <v>103</v>
      </c>
      <c r="C56" s="68" t="s">
        <v>104</v>
      </c>
      <c r="D56" s="64">
        <v>71710</v>
      </c>
      <c r="E56" s="65"/>
      <c r="F56" s="66">
        <f t="shared" si="0"/>
        <v>0</v>
      </c>
      <c r="G56" s="44"/>
      <c r="H56" s="16"/>
      <c r="I56" s="16"/>
      <c r="K56" s="16"/>
      <c r="L56" s="36"/>
      <c r="M56" s="36"/>
      <c r="N56" s="36"/>
    </row>
    <row r="57" spans="1:14" x14ac:dyDescent="0.2">
      <c r="A57" s="67" t="s">
        <v>105</v>
      </c>
      <c r="B57" s="67" t="s">
        <v>105</v>
      </c>
      <c r="C57" s="68" t="s">
        <v>106</v>
      </c>
      <c r="D57" s="64">
        <v>2745</v>
      </c>
      <c r="E57" s="65"/>
      <c r="F57" s="66">
        <f t="shared" si="0"/>
        <v>0</v>
      </c>
      <c r="G57" s="44"/>
      <c r="H57" s="16"/>
      <c r="I57" s="16"/>
      <c r="K57" s="16"/>
      <c r="L57" s="36"/>
      <c r="M57" s="36"/>
      <c r="N57" s="36"/>
    </row>
    <row r="58" spans="1:14" x14ac:dyDescent="0.2">
      <c r="A58" s="67" t="s">
        <v>105</v>
      </c>
      <c r="B58" s="67" t="s">
        <v>237</v>
      </c>
      <c r="C58" s="68" t="s">
        <v>238</v>
      </c>
      <c r="D58" s="64">
        <v>2870</v>
      </c>
      <c r="E58" s="65"/>
      <c r="F58" s="66">
        <f t="shared" si="0"/>
        <v>0</v>
      </c>
      <c r="G58" s="44"/>
      <c r="H58" s="16"/>
      <c r="I58" s="16"/>
      <c r="K58" s="16"/>
      <c r="L58" s="36"/>
      <c r="M58" s="36"/>
      <c r="N58" s="36"/>
    </row>
    <row r="59" spans="1:14" x14ac:dyDescent="0.2">
      <c r="A59" s="67" t="s">
        <v>105</v>
      </c>
      <c r="B59" s="67" t="s">
        <v>239</v>
      </c>
      <c r="C59" s="68" t="s">
        <v>240</v>
      </c>
      <c r="D59" s="64">
        <v>903</v>
      </c>
      <c r="E59" s="65"/>
      <c r="F59" s="66">
        <f t="shared" si="0"/>
        <v>0</v>
      </c>
      <c r="G59" s="44"/>
      <c r="H59" s="16"/>
      <c r="I59" s="16"/>
      <c r="K59" s="16"/>
      <c r="L59" s="36"/>
      <c r="M59" s="36"/>
      <c r="N59" s="36"/>
    </row>
    <row r="60" spans="1:14" x14ac:dyDescent="0.2">
      <c r="A60" s="67" t="s">
        <v>107</v>
      </c>
      <c r="B60" s="67" t="s">
        <v>107</v>
      </c>
      <c r="C60" s="68" t="s">
        <v>108</v>
      </c>
      <c r="D60" s="64">
        <v>20850</v>
      </c>
      <c r="E60" s="65"/>
      <c r="F60" s="66">
        <f t="shared" si="0"/>
        <v>0</v>
      </c>
      <c r="G60" s="44"/>
      <c r="H60" s="16"/>
      <c r="I60" s="16"/>
      <c r="K60" s="16"/>
      <c r="L60" s="36"/>
      <c r="M60" s="36"/>
      <c r="N60" s="36"/>
    </row>
    <row r="61" spans="1:14" x14ac:dyDescent="0.2">
      <c r="A61" s="67" t="s">
        <v>109</v>
      </c>
      <c r="B61" s="67" t="s">
        <v>109</v>
      </c>
      <c r="C61" s="68" t="s">
        <v>110</v>
      </c>
      <c r="D61" s="64">
        <v>7186</v>
      </c>
      <c r="E61" s="65"/>
      <c r="F61" s="66">
        <f t="shared" si="0"/>
        <v>0</v>
      </c>
      <c r="G61" s="44"/>
      <c r="H61" s="16"/>
      <c r="I61" s="16"/>
      <c r="K61" s="16"/>
      <c r="L61" s="36"/>
      <c r="M61" s="36"/>
      <c r="N61" s="36"/>
    </row>
    <row r="62" spans="1:14" x14ac:dyDescent="0.2">
      <c r="A62" s="67" t="s">
        <v>111</v>
      </c>
      <c r="B62" s="67" t="s">
        <v>111</v>
      </c>
      <c r="C62" s="68" t="s">
        <v>112</v>
      </c>
      <c r="D62" s="64">
        <v>13716</v>
      </c>
      <c r="E62" s="65"/>
      <c r="F62" s="66">
        <f t="shared" si="0"/>
        <v>0</v>
      </c>
      <c r="G62" s="44"/>
      <c r="H62" s="16"/>
      <c r="I62" s="16"/>
      <c r="K62" s="16"/>
      <c r="L62" s="36"/>
      <c r="M62" s="36"/>
      <c r="N62" s="36"/>
    </row>
    <row r="63" spans="1:14" x14ac:dyDescent="0.2">
      <c r="A63" s="67" t="s">
        <v>113</v>
      </c>
      <c r="B63" s="67" t="s">
        <v>113</v>
      </c>
      <c r="C63" s="68" t="s">
        <v>114</v>
      </c>
      <c r="D63" s="64">
        <v>2943</v>
      </c>
      <c r="E63" s="65"/>
      <c r="F63" s="66">
        <f t="shared" si="0"/>
        <v>0</v>
      </c>
      <c r="G63" s="44"/>
      <c r="H63" s="16"/>
      <c r="I63" s="16"/>
      <c r="K63" s="16"/>
      <c r="L63" s="36"/>
      <c r="M63" s="36"/>
      <c r="N63" s="36"/>
    </row>
    <row r="64" spans="1:14" x14ac:dyDescent="0.2">
      <c r="A64" s="67" t="s">
        <v>115</v>
      </c>
      <c r="B64" s="67" t="s">
        <v>115</v>
      </c>
      <c r="C64" s="68" t="s">
        <v>116</v>
      </c>
      <c r="D64" s="64">
        <v>8552</v>
      </c>
      <c r="E64" s="65"/>
      <c r="F64" s="66">
        <f t="shared" si="0"/>
        <v>0</v>
      </c>
      <c r="G64" s="44"/>
      <c r="H64" s="16"/>
      <c r="I64" s="16"/>
      <c r="K64" s="16"/>
      <c r="L64" s="36"/>
      <c r="M64" s="36"/>
      <c r="N64" s="36"/>
    </row>
    <row r="65" spans="1:14" x14ac:dyDescent="0.2">
      <c r="A65" s="67" t="s">
        <v>117</v>
      </c>
      <c r="B65" s="67" t="s">
        <v>117</v>
      </c>
      <c r="C65" s="68" t="s">
        <v>118</v>
      </c>
      <c r="D65" s="64">
        <v>597</v>
      </c>
      <c r="E65" s="65"/>
      <c r="F65" s="66">
        <f t="shared" si="0"/>
        <v>0</v>
      </c>
      <c r="G65" s="44"/>
      <c r="H65" s="16"/>
      <c r="I65" s="16"/>
      <c r="K65" s="16"/>
      <c r="L65" s="36"/>
      <c r="M65" s="36"/>
      <c r="N65" s="36"/>
    </row>
    <row r="66" spans="1:14" x14ac:dyDescent="0.2">
      <c r="A66" s="67" t="s">
        <v>119</v>
      </c>
      <c r="B66" s="67" t="s">
        <v>119</v>
      </c>
      <c r="C66" s="68" t="s">
        <v>120</v>
      </c>
      <c r="D66" s="64">
        <v>20754</v>
      </c>
      <c r="E66" s="65"/>
      <c r="F66" s="66">
        <f t="shared" si="0"/>
        <v>0</v>
      </c>
      <c r="G66" s="44"/>
      <c r="H66" s="16"/>
      <c r="I66" s="16"/>
      <c r="K66" s="16"/>
      <c r="L66" s="36"/>
      <c r="M66" s="36"/>
      <c r="N66" s="36"/>
    </row>
    <row r="67" spans="1:14" x14ac:dyDescent="0.2">
      <c r="A67" s="67" t="s">
        <v>119</v>
      </c>
      <c r="B67" s="67" t="s">
        <v>241</v>
      </c>
      <c r="C67" s="68" t="s">
        <v>242</v>
      </c>
      <c r="D67" s="64">
        <v>6083</v>
      </c>
      <c r="E67" s="65"/>
      <c r="F67" s="66">
        <f t="shared" si="0"/>
        <v>0</v>
      </c>
      <c r="G67" s="44"/>
      <c r="H67" s="16"/>
      <c r="I67" s="16"/>
      <c r="K67" s="16"/>
      <c r="L67" s="36"/>
      <c r="M67" s="36"/>
      <c r="N67" s="36"/>
    </row>
    <row r="68" spans="1:14" x14ac:dyDescent="0.2">
      <c r="A68" s="67" t="s">
        <v>121</v>
      </c>
      <c r="B68" s="67" t="s">
        <v>121</v>
      </c>
      <c r="C68" s="68" t="s">
        <v>122</v>
      </c>
      <c r="D68" s="64">
        <v>3761</v>
      </c>
      <c r="E68" s="65"/>
      <c r="F68" s="66">
        <f t="shared" si="0"/>
        <v>0</v>
      </c>
      <c r="G68" s="44"/>
      <c r="H68" s="16"/>
      <c r="I68" s="16"/>
      <c r="K68" s="16"/>
      <c r="L68" s="36"/>
      <c r="M68" s="36"/>
      <c r="N68" s="36"/>
    </row>
    <row r="69" spans="1:14" x14ac:dyDescent="0.2">
      <c r="A69" s="67" t="s">
        <v>123</v>
      </c>
      <c r="B69" s="67" t="s">
        <v>123</v>
      </c>
      <c r="C69" s="68" t="s">
        <v>124</v>
      </c>
      <c r="D69" s="64">
        <v>34985</v>
      </c>
      <c r="E69" s="65"/>
      <c r="F69" s="66">
        <f t="shared" si="0"/>
        <v>0</v>
      </c>
      <c r="G69" s="44"/>
      <c r="H69" s="16"/>
      <c r="I69" s="16"/>
      <c r="K69" s="16"/>
      <c r="L69" s="36"/>
      <c r="M69" s="36"/>
      <c r="N69" s="36"/>
    </row>
    <row r="70" spans="1:14" x14ac:dyDescent="0.2">
      <c r="A70" s="67" t="s">
        <v>125</v>
      </c>
      <c r="B70" s="67" t="s">
        <v>125</v>
      </c>
      <c r="C70" s="68" t="s">
        <v>126</v>
      </c>
      <c r="D70" s="64">
        <v>1100</v>
      </c>
      <c r="E70" s="65"/>
      <c r="F70" s="66">
        <f t="shared" si="0"/>
        <v>0</v>
      </c>
      <c r="G70" s="44"/>
      <c r="H70" s="16"/>
      <c r="I70" s="16"/>
      <c r="K70" s="16"/>
      <c r="L70" s="36"/>
      <c r="M70" s="36"/>
      <c r="N70" s="36"/>
    </row>
    <row r="71" spans="1:14" x14ac:dyDescent="0.2">
      <c r="A71" s="67" t="s">
        <v>127</v>
      </c>
      <c r="B71" s="67" t="s">
        <v>127</v>
      </c>
      <c r="C71" s="68" t="s">
        <v>128</v>
      </c>
      <c r="D71" s="64">
        <v>10067</v>
      </c>
      <c r="E71" s="65"/>
      <c r="F71" s="66">
        <f t="shared" si="0"/>
        <v>0</v>
      </c>
      <c r="G71" s="44"/>
      <c r="H71" s="16"/>
      <c r="I71" s="16"/>
      <c r="K71" s="16"/>
      <c r="L71" s="36"/>
      <c r="M71" s="36"/>
      <c r="N71" s="36"/>
    </row>
    <row r="72" spans="1:14" x14ac:dyDescent="0.2">
      <c r="A72" s="67" t="s">
        <v>129</v>
      </c>
      <c r="B72" s="67" t="s">
        <v>129</v>
      </c>
      <c r="C72" s="68" t="s">
        <v>130</v>
      </c>
      <c r="D72" s="64">
        <v>8965</v>
      </c>
      <c r="E72" s="65"/>
      <c r="F72" s="66">
        <f t="shared" ref="F72:F123" si="1">ROUND(D72*F$134,0)</f>
        <v>0</v>
      </c>
      <c r="G72" s="44"/>
      <c r="H72" s="16"/>
      <c r="I72" s="16"/>
      <c r="K72" s="16"/>
      <c r="L72" s="36"/>
      <c r="M72" s="36"/>
      <c r="N72" s="36"/>
    </row>
    <row r="73" spans="1:14" x14ac:dyDescent="0.2">
      <c r="A73" s="67" t="s">
        <v>131</v>
      </c>
      <c r="B73" s="67" t="s">
        <v>131</v>
      </c>
      <c r="C73" s="68" t="s">
        <v>132</v>
      </c>
      <c r="D73" s="64">
        <v>11503</v>
      </c>
      <c r="E73" s="65"/>
      <c r="F73" s="66">
        <f t="shared" si="1"/>
        <v>0</v>
      </c>
      <c r="G73" s="44"/>
      <c r="H73" s="16"/>
      <c r="I73" s="16"/>
      <c r="K73" s="16"/>
      <c r="L73" s="36"/>
      <c r="M73" s="36"/>
      <c r="N73" s="36"/>
    </row>
    <row r="74" spans="1:14" x14ac:dyDescent="0.2">
      <c r="A74" s="67" t="s">
        <v>133</v>
      </c>
      <c r="B74" s="67" t="s">
        <v>133</v>
      </c>
      <c r="C74" s="68" t="s">
        <v>134</v>
      </c>
      <c r="D74" s="64">
        <v>4387</v>
      </c>
      <c r="E74" s="65"/>
      <c r="F74" s="66">
        <f t="shared" si="1"/>
        <v>0</v>
      </c>
      <c r="G74" s="44"/>
      <c r="H74" s="16"/>
      <c r="I74" s="16"/>
      <c r="K74" s="16"/>
      <c r="L74" s="36"/>
      <c r="M74" s="36"/>
      <c r="N74" s="36"/>
    </row>
    <row r="75" spans="1:14" x14ac:dyDescent="0.2">
      <c r="A75" s="67" t="s">
        <v>135</v>
      </c>
      <c r="B75" s="67" t="s">
        <v>135</v>
      </c>
      <c r="C75" s="68" t="s">
        <v>136</v>
      </c>
      <c r="D75" s="64">
        <v>2424</v>
      </c>
      <c r="E75" s="65"/>
      <c r="F75" s="66">
        <f t="shared" si="1"/>
        <v>0</v>
      </c>
      <c r="G75" s="44"/>
      <c r="H75" s="16"/>
      <c r="I75" s="16"/>
      <c r="K75" s="16"/>
      <c r="L75" s="36"/>
      <c r="M75" s="36"/>
      <c r="N75" s="36"/>
    </row>
    <row r="76" spans="1:14" x14ac:dyDescent="0.2">
      <c r="A76" s="67" t="s">
        <v>137</v>
      </c>
      <c r="B76" s="67" t="s">
        <v>137</v>
      </c>
      <c r="C76" s="68" t="s">
        <v>138</v>
      </c>
      <c r="D76" s="64">
        <v>3314</v>
      </c>
      <c r="E76" s="65"/>
      <c r="F76" s="66">
        <f t="shared" si="1"/>
        <v>0</v>
      </c>
      <c r="G76" s="44"/>
      <c r="H76" s="16"/>
      <c r="I76" s="16"/>
      <c r="K76" s="16"/>
      <c r="L76" s="36"/>
      <c r="M76" s="36"/>
      <c r="N76" s="36"/>
    </row>
    <row r="77" spans="1:14" x14ac:dyDescent="0.2">
      <c r="A77" s="67" t="s">
        <v>139</v>
      </c>
      <c r="B77" s="67" t="s">
        <v>139</v>
      </c>
      <c r="C77" s="68" t="s">
        <v>140</v>
      </c>
      <c r="D77" s="64">
        <v>6259</v>
      </c>
      <c r="E77" s="65"/>
      <c r="F77" s="66">
        <f t="shared" si="1"/>
        <v>0</v>
      </c>
      <c r="G77" s="44"/>
      <c r="H77" s="16"/>
      <c r="I77" s="16"/>
      <c r="K77" s="16"/>
      <c r="L77" s="36"/>
      <c r="M77" s="36"/>
      <c r="N77" s="36"/>
    </row>
    <row r="78" spans="1:14" x14ac:dyDescent="0.2">
      <c r="A78" s="67" t="s">
        <v>141</v>
      </c>
      <c r="B78" s="67" t="s">
        <v>141</v>
      </c>
      <c r="C78" s="68" t="s">
        <v>142</v>
      </c>
      <c r="D78" s="64">
        <v>148951</v>
      </c>
      <c r="E78" s="65"/>
      <c r="F78" s="66">
        <f t="shared" si="1"/>
        <v>0</v>
      </c>
      <c r="G78" s="44"/>
      <c r="H78" s="16"/>
      <c r="I78" s="16"/>
      <c r="K78" s="16"/>
      <c r="L78" s="36"/>
      <c r="M78" s="36"/>
      <c r="N78" s="36"/>
    </row>
    <row r="79" spans="1:14" x14ac:dyDescent="0.2">
      <c r="A79" s="67" t="s">
        <v>143</v>
      </c>
      <c r="B79" s="67" t="s">
        <v>143</v>
      </c>
      <c r="C79" s="68" t="s">
        <v>144</v>
      </c>
      <c r="D79" s="64">
        <v>1903</v>
      </c>
      <c r="E79" s="65"/>
      <c r="F79" s="66">
        <f t="shared" si="1"/>
        <v>0</v>
      </c>
      <c r="G79" s="44"/>
      <c r="H79" s="16"/>
      <c r="I79" s="16"/>
      <c r="K79" s="16"/>
      <c r="L79" s="36"/>
      <c r="M79" s="36"/>
      <c r="N79" s="36"/>
    </row>
    <row r="80" spans="1:14" x14ac:dyDescent="0.2">
      <c r="A80" s="67" t="s">
        <v>145</v>
      </c>
      <c r="B80" s="67" t="s">
        <v>145</v>
      </c>
      <c r="C80" s="68" t="s">
        <v>146</v>
      </c>
      <c r="D80" s="64">
        <v>4019</v>
      </c>
      <c r="E80" s="65"/>
      <c r="F80" s="66">
        <f t="shared" si="1"/>
        <v>0</v>
      </c>
      <c r="G80" s="44"/>
      <c r="H80" s="16"/>
      <c r="I80" s="16"/>
      <c r="K80" s="16"/>
      <c r="L80" s="36"/>
      <c r="M80" s="36"/>
      <c r="N80" s="36"/>
    </row>
    <row r="81" spans="1:14" x14ac:dyDescent="0.2">
      <c r="A81" s="67" t="s">
        <v>147</v>
      </c>
      <c r="B81" s="67" t="s">
        <v>147</v>
      </c>
      <c r="C81" s="68" t="s">
        <v>148</v>
      </c>
      <c r="D81" s="64">
        <v>12849</v>
      </c>
      <c r="E81" s="65"/>
      <c r="F81" s="66">
        <f t="shared" si="1"/>
        <v>0</v>
      </c>
      <c r="G81" s="44"/>
      <c r="H81" s="16"/>
      <c r="I81" s="16"/>
      <c r="K81" s="16"/>
      <c r="L81" s="36"/>
      <c r="M81" s="36"/>
      <c r="N81" s="36"/>
    </row>
    <row r="82" spans="1:14" x14ac:dyDescent="0.2">
      <c r="A82" s="67" t="s">
        <v>149</v>
      </c>
      <c r="B82" s="67" t="s">
        <v>149</v>
      </c>
      <c r="C82" s="68" t="s">
        <v>243</v>
      </c>
      <c r="D82" s="64">
        <v>15636</v>
      </c>
      <c r="E82" s="65"/>
      <c r="F82" s="66">
        <f t="shared" si="1"/>
        <v>0</v>
      </c>
      <c r="G82" s="44"/>
      <c r="H82" s="16"/>
      <c r="I82" s="16"/>
      <c r="K82" s="16"/>
      <c r="L82" s="36"/>
      <c r="M82" s="36"/>
      <c r="N82" s="36"/>
    </row>
    <row r="83" spans="1:14" x14ac:dyDescent="0.2">
      <c r="A83" s="67" t="s">
        <v>150</v>
      </c>
      <c r="B83" s="67" t="s">
        <v>150</v>
      </c>
      <c r="C83" s="68" t="s">
        <v>151</v>
      </c>
      <c r="D83" s="64">
        <v>26458</v>
      </c>
      <c r="E83" s="65"/>
      <c r="F83" s="66">
        <f t="shared" si="1"/>
        <v>0</v>
      </c>
      <c r="G83" s="44"/>
      <c r="H83" s="16"/>
      <c r="I83" s="16"/>
      <c r="K83" s="16"/>
      <c r="L83" s="36"/>
      <c r="M83" s="36"/>
      <c r="N83" s="36"/>
    </row>
    <row r="84" spans="1:14" x14ac:dyDescent="0.2">
      <c r="A84" s="67" t="s">
        <v>152</v>
      </c>
      <c r="B84" s="67" t="s">
        <v>152</v>
      </c>
      <c r="C84" s="68" t="s">
        <v>153</v>
      </c>
      <c r="D84" s="64">
        <v>1865</v>
      </c>
      <c r="E84" s="65"/>
      <c r="F84" s="66">
        <f t="shared" si="1"/>
        <v>0</v>
      </c>
      <c r="G84" s="44"/>
      <c r="H84" s="16"/>
      <c r="I84" s="16"/>
      <c r="K84" s="16"/>
      <c r="L84" s="36"/>
      <c r="M84" s="36"/>
      <c r="N84" s="36"/>
    </row>
    <row r="85" spans="1:14" x14ac:dyDescent="0.2">
      <c r="A85" s="67" t="s">
        <v>154</v>
      </c>
      <c r="B85" s="67" t="s">
        <v>154</v>
      </c>
      <c r="C85" s="68" t="s">
        <v>155</v>
      </c>
      <c r="D85" s="64">
        <v>26438</v>
      </c>
      <c r="E85" s="65"/>
      <c r="F85" s="66">
        <f t="shared" si="1"/>
        <v>0</v>
      </c>
      <c r="G85" s="44"/>
      <c r="H85" s="16"/>
      <c r="I85" s="16"/>
      <c r="K85" s="16"/>
      <c r="L85" s="36"/>
      <c r="M85" s="36"/>
      <c r="N85" s="36"/>
    </row>
    <row r="86" spans="1:14" x14ac:dyDescent="0.2">
      <c r="A86" s="67" t="s">
        <v>156</v>
      </c>
      <c r="B86" s="67" t="s">
        <v>156</v>
      </c>
      <c r="C86" s="68" t="s">
        <v>157</v>
      </c>
      <c r="D86" s="64">
        <v>7551</v>
      </c>
      <c r="E86" s="65"/>
      <c r="F86" s="66">
        <f t="shared" si="1"/>
        <v>0</v>
      </c>
      <c r="G86" s="44"/>
      <c r="H86" s="16"/>
      <c r="I86" s="16"/>
      <c r="K86" s="16"/>
      <c r="L86" s="36"/>
      <c r="M86" s="36"/>
      <c r="N86" s="36"/>
    </row>
    <row r="87" spans="1:14" x14ac:dyDescent="0.2">
      <c r="A87" s="67" t="s">
        <v>156</v>
      </c>
      <c r="B87" s="67" t="s">
        <v>244</v>
      </c>
      <c r="C87" s="68" t="s">
        <v>245</v>
      </c>
      <c r="D87" s="64">
        <v>12017</v>
      </c>
      <c r="E87" s="65"/>
      <c r="F87" s="66">
        <f t="shared" si="1"/>
        <v>0</v>
      </c>
      <c r="G87" s="44"/>
      <c r="H87" s="16"/>
      <c r="I87" s="16"/>
      <c r="K87" s="16"/>
      <c r="L87" s="36"/>
      <c r="M87" s="36"/>
      <c r="N87" s="36"/>
    </row>
    <row r="88" spans="1:14" x14ac:dyDescent="0.2">
      <c r="A88" s="67" t="s">
        <v>158</v>
      </c>
      <c r="B88" s="67" t="s">
        <v>158</v>
      </c>
      <c r="C88" s="68" t="s">
        <v>159</v>
      </c>
      <c r="D88" s="64">
        <v>1316</v>
      </c>
      <c r="E88" s="65"/>
      <c r="F88" s="66">
        <f t="shared" si="1"/>
        <v>0</v>
      </c>
      <c r="G88" s="44"/>
      <c r="H88" s="16"/>
      <c r="I88" s="16"/>
      <c r="K88" s="16"/>
      <c r="L88" s="36"/>
      <c r="M88" s="36"/>
      <c r="N88" s="36"/>
    </row>
    <row r="89" spans="1:14" x14ac:dyDescent="0.2">
      <c r="A89" s="67" t="s">
        <v>160</v>
      </c>
      <c r="B89" s="67" t="s">
        <v>160</v>
      </c>
      <c r="C89" s="68" t="s">
        <v>161</v>
      </c>
      <c r="D89" s="64">
        <v>5822</v>
      </c>
      <c r="E89" s="65"/>
      <c r="F89" s="66">
        <f t="shared" si="1"/>
        <v>0</v>
      </c>
      <c r="G89" s="44"/>
      <c r="H89" s="16"/>
      <c r="I89" s="16"/>
      <c r="K89" s="16"/>
      <c r="L89" s="36"/>
      <c r="M89" s="36"/>
      <c r="N89" s="36"/>
    </row>
    <row r="90" spans="1:14" x14ac:dyDescent="0.2">
      <c r="A90" s="67" t="s">
        <v>162</v>
      </c>
      <c r="B90" s="67" t="s">
        <v>162</v>
      </c>
      <c r="C90" s="68" t="s">
        <v>163</v>
      </c>
      <c r="D90" s="64">
        <v>9209</v>
      </c>
      <c r="E90" s="65"/>
      <c r="F90" s="66">
        <f t="shared" si="1"/>
        <v>0</v>
      </c>
      <c r="G90" s="44"/>
      <c r="H90" s="16"/>
      <c r="I90" s="16"/>
      <c r="K90" s="16"/>
      <c r="L90" s="36"/>
      <c r="M90" s="36"/>
      <c r="N90" s="36"/>
    </row>
    <row r="91" spans="1:14" x14ac:dyDescent="0.2">
      <c r="A91" s="67" t="s">
        <v>164</v>
      </c>
      <c r="B91" s="67" t="s">
        <v>164</v>
      </c>
      <c r="C91" s="68" t="s">
        <v>165</v>
      </c>
      <c r="D91" s="64">
        <v>1715</v>
      </c>
      <c r="E91" s="65"/>
      <c r="F91" s="66">
        <f t="shared" si="1"/>
        <v>0</v>
      </c>
      <c r="G91" s="44"/>
      <c r="H91" s="16"/>
      <c r="I91" s="16"/>
      <c r="K91" s="16"/>
      <c r="L91" s="36"/>
      <c r="M91" s="36"/>
      <c r="N91" s="36"/>
    </row>
    <row r="92" spans="1:14" x14ac:dyDescent="0.2">
      <c r="A92" s="67" t="s">
        <v>166</v>
      </c>
      <c r="B92" s="67" t="s">
        <v>166</v>
      </c>
      <c r="C92" s="68" t="s">
        <v>167</v>
      </c>
      <c r="D92" s="64">
        <v>4611</v>
      </c>
      <c r="E92" s="65"/>
      <c r="F92" s="66">
        <f t="shared" si="1"/>
        <v>0</v>
      </c>
      <c r="G92" s="44"/>
      <c r="H92" s="16"/>
      <c r="I92" s="16"/>
      <c r="K92" s="16"/>
      <c r="L92" s="36"/>
      <c r="M92" s="36"/>
      <c r="N92" s="36"/>
    </row>
    <row r="93" spans="1:14" x14ac:dyDescent="0.2">
      <c r="A93" s="67" t="s">
        <v>168</v>
      </c>
      <c r="B93" s="67" t="s">
        <v>168</v>
      </c>
      <c r="C93" s="68" t="s">
        <v>169</v>
      </c>
      <c r="D93" s="64">
        <v>23685</v>
      </c>
      <c r="E93" s="65"/>
      <c r="F93" s="66">
        <f t="shared" si="1"/>
        <v>0</v>
      </c>
      <c r="G93" s="44"/>
      <c r="H93" s="16"/>
      <c r="I93" s="16"/>
      <c r="K93" s="16"/>
      <c r="L93" s="36"/>
      <c r="M93" s="36"/>
      <c r="N93" s="36"/>
    </row>
    <row r="94" spans="1:14" x14ac:dyDescent="0.2">
      <c r="A94" s="67" t="s">
        <v>170</v>
      </c>
      <c r="B94" s="67" t="s">
        <v>170</v>
      </c>
      <c r="C94" s="68" t="s">
        <v>171</v>
      </c>
      <c r="D94" s="64">
        <v>2185</v>
      </c>
      <c r="E94" s="65"/>
      <c r="F94" s="66">
        <f t="shared" si="1"/>
        <v>0</v>
      </c>
      <c r="G94" s="44"/>
      <c r="H94" s="16"/>
      <c r="I94" s="16"/>
      <c r="K94" s="16"/>
      <c r="L94" s="36"/>
      <c r="M94" s="36"/>
      <c r="N94" s="36"/>
    </row>
    <row r="95" spans="1:14" x14ac:dyDescent="0.2">
      <c r="A95" s="67" t="s">
        <v>172</v>
      </c>
      <c r="B95" s="67" t="s">
        <v>172</v>
      </c>
      <c r="C95" s="68" t="s">
        <v>173</v>
      </c>
      <c r="D95" s="64">
        <v>17799</v>
      </c>
      <c r="E95" s="65"/>
      <c r="F95" s="66">
        <f t="shared" si="1"/>
        <v>0</v>
      </c>
      <c r="G95" s="44"/>
      <c r="H95" s="16"/>
      <c r="I95" s="16"/>
      <c r="K95" s="16"/>
      <c r="L95" s="36"/>
      <c r="M95" s="36"/>
      <c r="N95" s="36"/>
    </row>
    <row r="96" spans="1:14" x14ac:dyDescent="0.2">
      <c r="A96" s="67" t="s">
        <v>172</v>
      </c>
      <c r="B96" s="67" t="s">
        <v>246</v>
      </c>
      <c r="C96" s="68" t="s">
        <v>247</v>
      </c>
      <c r="D96" s="64">
        <v>4744</v>
      </c>
      <c r="E96" s="65"/>
      <c r="F96" s="66">
        <f t="shared" si="1"/>
        <v>0</v>
      </c>
      <c r="G96" s="44"/>
      <c r="H96" s="16"/>
      <c r="I96" s="16"/>
      <c r="K96" s="16"/>
      <c r="L96" s="36"/>
      <c r="M96" s="36"/>
      <c r="N96" s="36"/>
    </row>
    <row r="97" spans="1:14" x14ac:dyDescent="0.2">
      <c r="A97" s="67" t="s">
        <v>174</v>
      </c>
      <c r="B97" s="67" t="s">
        <v>174</v>
      </c>
      <c r="C97" s="68" t="s">
        <v>175</v>
      </c>
      <c r="D97" s="64">
        <v>7435</v>
      </c>
      <c r="E97" s="65"/>
      <c r="F97" s="66">
        <f t="shared" si="1"/>
        <v>0</v>
      </c>
      <c r="G97" s="44"/>
      <c r="H97" s="16"/>
      <c r="I97" s="16"/>
      <c r="K97" s="16"/>
      <c r="L97" s="36"/>
      <c r="M97" s="36"/>
      <c r="N97" s="36"/>
    </row>
    <row r="98" spans="1:14" x14ac:dyDescent="0.2">
      <c r="A98" s="67" t="s">
        <v>176</v>
      </c>
      <c r="B98" s="67" t="s">
        <v>176</v>
      </c>
      <c r="C98" s="68" t="s">
        <v>177</v>
      </c>
      <c r="D98" s="64">
        <v>23427</v>
      </c>
      <c r="E98" s="65"/>
      <c r="F98" s="66">
        <f t="shared" si="1"/>
        <v>0</v>
      </c>
      <c r="G98" s="44"/>
      <c r="H98" s="16"/>
      <c r="I98" s="16"/>
      <c r="K98" s="16"/>
      <c r="L98" s="36"/>
      <c r="M98" s="36"/>
      <c r="N98" s="36"/>
    </row>
    <row r="99" spans="1:14" x14ac:dyDescent="0.2">
      <c r="A99" s="67" t="s">
        <v>178</v>
      </c>
      <c r="B99" s="67" t="s">
        <v>178</v>
      </c>
      <c r="C99" s="68" t="s">
        <v>179</v>
      </c>
      <c r="D99" s="64">
        <v>12732</v>
      </c>
      <c r="E99" s="65"/>
      <c r="F99" s="66">
        <f t="shared" si="1"/>
        <v>0</v>
      </c>
      <c r="G99" s="44"/>
      <c r="H99" s="16"/>
      <c r="I99" s="16"/>
      <c r="K99" s="16"/>
      <c r="L99" s="36"/>
      <c r="M99" s="36"/>
      <c r="N99" s="36"/>
    </row>
    <row r="100" spans="1:14" x14ac:dyDescent="0.2">
      <c r="A100" s="67" t="s">
        <v>180</v>
      </c>
      <c r="B100" s="67" t="s">
        <v>180</v>
      </c>
      <c r="C100" s="68" t="s">
        <v>248</v>
      </c>
      <c r="D100" s="64">
        <v>19725</v>
      </c>
      <c r="E100" s="65"/>
      <c r="F100" s="66">
        <f t="shared" si="1"/>
        <v>0</v>
      </c>
      <c r="G100" s="44"/>
      <c r="H100" s="16"/>
      <c r="I100" s="16"/>
      <c r="K100" s="16"/>
      <c r="L100" s="36"/>
      <c r="M100" s="36"/>
      <c r="N100" s="36"/>
    </row>
    <row r="101" spans="1:14" x14ac:dyDescent="0.2">
      <c r="A101" s="67" t="s">
        <v>181</v>
      </c>
      <c r="B101" s="67" t="s">
        <v>181</v>
      </c>
      <c r="C101" s="68" t="s">
        <v>182</v>
      </c>
      <c r="D101" s="64">
        <v>8292</v>
      </c>
      <c r="E101" s="65"/>
      <c r="F101" s="66">
        <f t="shared" si="1"/>
        <v>0</v>
      </c>
      <c r="G101" s="44"/>
      <c r="H101" s="16"/>
      <c r="I101" s="16"/>
      <c r="K101" s="16"/>
      <c r="L101" s="36"/>
      <c r="M101" s="36"/>
      <c r="N101" s="36"/>
    </row>
    <row r="102" spans="1:14" x14ac:dyDescent="0.2">
      <c r="A102" s="67" t="s">
        <v>183</v>
      </c>
      <c r="B102" s="67" t="s">
        <v>183</v>
      </c>
      <c r="C102" s="68" t="s">
        <v>184</v>
      </c>
      <c r="D102" s="64">
        <v>8464</v>
      </c>
      <c r="E102" s="65"/>
      <c r="F102" s="66">
        <f t="shared" si="1"/>
        <v>0</v>
      </c>
      <c r="G102" s="44"/>
      <c r="H102" s="16"/>
      <c r="I102" s="16"/>
      <c r="K102" s="16"/>
      <c r="L102" s="36"/>
      <c r="M102" s="36"/>
      <c r="N102" s="36"/>
    </row>
    <row r="103" spans="1:14" x14ac:dyDescent="0.2">
      <c r="A103" s="67" t="s">
        <v>183</v>
      </c>
      <c r="B103" s="67" t="s">
        <v>249</v>
      </c>
      <c r="C103" s="68" t="s">
        <v>250</v>
      </c>
      <c r="D103" s="64">
        <v>3061</v>
      </c>
      <c r="E103" s="65"/>
      <c r="F103" s="66">
        <f t="shared" si="1"/>
        <v>0</v>
      </c>
      <c r="G103" s="44"/>
      <c r="H103" s="16"/>
      <c r="I103" s="16"/>
      <c r="K103" s="16"/>
      <c r="L103" s="36"/>
      <c r="M103" s="36"/>
      <c r="N103" s="36"/>
    </row>
    <row r="104" spans="1:14" x14ac:dyDescent="0.2">
      <c r="A104" s="67" t="s">
        <v>185</v>
      </c>
      <c r="B104" s="67" t="s">
        <v>185</v>
      </c>
      <c r="C104" s="68" t="s">
        <v>186</v>
      </c>
      <c r="D104" s="64">
        <v>5876</v>
      </c>
      <c r="E104" s="65"/>
      <c r="F104" s="66">
        <f t="shared" si="1"/>
        <v>0</v>
      </c>
      <c r="G104" s="44"/>
      <c r="H104" s="16"/>
      <c r="I104" s="16"/>
      <c r="K104" s="16"/>
      <c r="L104" s="36"/>
      <c r="M104" s="36"/>
      <c r="N104" s="36"/>
    </row>
    <row r="105" spans="1:14" x14ac:dyDescent="0.2">
      <c r="A105" s="67" t="s">
        <v>187</v>
      </c>
      <c r="B105" s="67" t="s">
        <v>187</v>
      </c>
      <c r="C105" s="68" t="s">
        <v>188</v>
      </c>
      <c r="D105" s="64">
        <v>8582</v>
      </c>
      <c r="E105" s="65"/>
      <c r="F105" s="66">
        <f t="shared" si="1"/>
        <v>0</v>
      </c>
      <c r="G105" s="44"/>
      <c r="H105" s="16"/>
      <c r="I105" s="16"/>
      <c r="K105" s="16"/>
      <c r="L105" s="36"/>
      <c r="M105" s="36"/>
      <c r="N105" s="36"/>
    </row>
    <row r="106" spans="1:14" x14ac:dyDescent="0.2">
      <c r="A106" s="67" t="s">
        <v>189</v>
      </c>
      <c r="B106" s="67" t="s">
        <v>189</v>
      </c>
      <c r="C106" s="68" t="s">
        <v>190</v>
      </c>
      <c r="D106" s="64">
        <v>6190</v>
      </c>
      <c r="E106" s="65"/>
      <c r="F106" s="66">
        <f t="shared" si="1"/>
        <v>0</v>
      </c>
      <c r="G106" s="44"/>
      <c r="H106" s="16"/>
      <c r="I106" s="16"/>
      <c r="K106" s="16"/>
      <c r="L106" s="36"/>
      <c r="M106" s="36"/>
      <c r="N106" s="36"/>
    </row>
    <row r="107" spans="1:14" x14ac:dyDescent="0.2">
      <c r="A107" s="67" t="s">
        <v>191</v>
      </c>
      <c r="B107" s="67" t="s">
        <v>191</v>
      </c>
      <c r="C107" s="68" t="s">
        <v>192</v>
      </c>
      <c r="D107" s="64">
        <v>8215</v>
      </c>
      <c r="E107" s="65"/>
      <c r="F107" s="66">
        <f t="shared" si="1"/>
        <v>0</v>
      </c>
      <c r="G107" s="44"/>
      <c r="H107" s="16"/>
      <c r="I107" s="16"/>
      <c r="K107" s="16"/>
      <c r="L107" s="36"/>
      <c r="M107" s="36"/>
      <c r="N107" s="36"/>
    </row>
    <row r="108" spans="1:14" x14ac:dyDescent="0.2">
      <c r="A108" s="67" t="s">
        <v>191</v>
      </c>
      <c r="B108" s="67" t="s">
        <v>251</v>
      </c>
      <c r="C108" s="68" t="s">
        <v>252</v>
      </c>
      <c r="D108" s="64">
        <v>1201</v>
      </c>
      <c r="E108" s="65"/>
      <c r="F108" s="66">
        <f t="shared" si="1"/>
        <v>0</v>
      </c>
      <c r="G108" s="44"/>
      <c r="H108" s="16"/>
      <c r="I108" s="16"/>
      <c r="K108" s="16"/>
      <c r="L108" s="36"/>
      <c r="M108" s="36"/>
      <c r="N108" s="36"/>
    </row>
    <row r="109" spans="1:14" x14ac:dyDescent="0.2">
      <c r="A109" s="67" t="s">
        <v>191</v>
      </c>
      <c r="B109" s="67" t="s">
        <v>253</v>
      </c>
      <c r="C109" s="68" t="s">
        <v>254</v>
      </c>
      <c r="D109" s="64">
        <v>1611</v>
      </c>
      <c r="E109" s="65"/>
      <c r="F109" s="66">
        <f t="shared" si="1"/>
        <v>0</v>
      </c>
      <c r="G109" s="44"/>
      <c r="H109" s="16"/>
      <c r="I109" s="16"/>
      <c r="K109" s="16"/>
      <c r="L109" s="36"/>
      <c r="M109" s="36"/>
      <c r="N109" s="36"/>
    </row>
    <row r="110" spans="1:14" x14ac:dyDescent="0.2">
      <c r="A110" s="67" t="s">
        <v>193</v>
      </c>
      <c r="B110" s="67" t="s">
        <v>193</v>
      </c>
      <c r="C110" s="68" t="s">
        <v>194</v>
      </c>
      <c r="D110" s="64">
        <v>1952</v>
      </c>
      <c r="E110" s="65"/>
      <c r="F110" s="66">
        <f t="shared" si="1"/>
        <v>0</v>
      </c>
      <c r="G110" s="44"/>
      <c r="H110" s="16"/>
      <c r="I110" s="16"/>
      <c r="K110" s="16"/>
      <c r="L110" s="36"/>
      <c r="M110" s="36"/>
      <c r="N110" s="36"/>
    </row>
    <row r="111" spans="1:14" x14ac:dyDescent="0.2">
      <c r="A111" s="67" t="s">
        <v>195</v>
      </c>
      <c r="B111" s="67" t="s">
        <v>195</v>
      </c>
      <c r="C111" s="68" t="s">
        <v>196</v>
      </c>
      <c r="D111" s="64">
        <v>3485</v>
      </c>
      <c r="E111" s="65"/>
      <c r="F111" s="66">
        <f t="shared" si="1"/>
        <v>0</v>
      </c>
      <c r="G111" s="44"/>
      <c r="H111" s="16"/>
      <c r="I111" s="16"/>
      <c r="K111" s="16"/>
      <c r="L111" s="36"/>
      <c r="M111" s="36"/>
      <c r="N111" s="36"/>
    </row>
    <row r="112" spans="1:14" x14ac:dyDescent="0.2">
      <c r="A112" s="67" t="s">
        <v>197</v>
      </c>
      <c r="B112" s="67" t="s">
        <v>197</v>
      </c>
      <c r="C112" s="68" t="s">
        <v>198</v>
      </c>
      <c r="D112" s="64">
        <v>590</v>
      </c>
      <c r="E112" s="65"/>
      <c r="F112" s="66">
        <f t="shared" si="1"/>
        <v>0</v>
      </c>
      <c r="G112" s="44"/>
      <c r="H112" s="16"/>
      <c r="I112" s="16"/>
      <c r="K112" s="16"/>
      <c r="L112" s="36"/>
      <c r="M112" s="36"/>
      <c r="N112" s="36"/>
    </row>
    <row r="113" spans="1:14" x14ac:dyDescent="0.2">
      <c r="A113" s="67" t="s">
        <v>199</v>
      </c>
      <c r="B113" s="67" t="s">
        <v>199</v>
      </c>
      <c r="C113" s="68" t="s">
        <v>200</v>
      </c>
      <c r="D113" s="64">
        <v>42278</v>
      </c>
      <c r="E113" s="65"/>
      <c r="F113" s="66">
        <f t="shared" si="1"/>
        <v>0</v>
      </c>
      <c r="G113" s="44"/>
      <c r="H113" s="16"/>
      <c r="I113" s="16"/>
      <c r="K113" s="16"/>
      <c r="L113" s="36"/>
      <c r="M113" s="36"/>
      <c r="N113" s="36"/>
    </row>
    <row r="114" spans="1:14" x14ac:dyDescent="0.2">
      <c r="A114" s="67" t="s">
        <v>201</v>
      </c>
      <c r="B114" s="67" t="s">
        <v>201</v>
      </c>
      <c r="C114" s="68" t="s">
        <v>202</v>
      </c>
      <c r="D114" s="64">
        <v>6416</v>
      </c>
      <c r="E114" s="65"/>
      <c r="F114" s="66">
        <f t="shared" si="1"/>
        <v>0</v>
      </c>
      <c r="G114" s="44"/>
      <c r="H114" s="16"/>
      <c r="I114" s="16"/>
      <c r="K114" s="16"/>
      <c r="L114" s="36"/>
      <c r="M114" s="36"/>
      <c r="N114" s="36"/>
    </row>
    <row r="115" spans="1:14" x14ac:dyDescent="0.2">
      <c r="A115" s="67" t="s">
        <v>203</v>
      </c>
      <c r="B115" s="67" t="s">
        <v>203</v>
      </c>
      <c r="C115" s="68" t="s">
        <v>204</v>
      </c>
      <c r="D115" s="64">
        <v>159462</v>
      </c>
      <c r="E115" s="65"/>
      <c r="F115" s="66">
        <f t="shared" si="1"/>
        <v>0</v>
      </c>
      <c r="G115" s="44"/>
      <c r="H115" s="16"/>
      <c r="I115" s="16"/>
      <c r="K115" s="16"/>
      <c r="L115" s="36"/>
      <c r="M115" s="36"/>
      <c r="N115" s="36"/>
    </row>
    <row r="116" spans="1:14" x14ac:dyDescent="0.2">
      <c r="A116" s="67" t="s">
        <v>205</v>
      </c>
      <c r="B116" s="67" t="s">
        <v>205</v>
      </c>
      <c r="C116" s="68" t="s">
        <v>206</v>
      </c>
      <c r="D116" s="64">
        <v>2275</v>
      </c>
      <c r="E116" s="65"/>
      <c r="F116" s="66">
        <f t="shared" si="1"/>
        <v>0</v>
      </c>
      <c r="G116" s="44"/>
      <c r="H116" s="16"/>
      <c r="I116" s="16"/>
      <c r="K116" s="16"/>
      <c r="L116" s="36"/>
      <c r="M116" s="36"/>
      <c r="N116" s="36"/>
    </row>
    <row r="117" spans="1:14" x14ac:dyDescent="0.2">
      <c r="A117" s="67" t="s">
        <v>207</v>
      </c>
      <c r="B117" s="67" t="s">
        <v>207</v>
      </c>
      <c r="C117" s="68" t="s">
        <v>208</v>
      </c>
      <c r="D117" s="64">
        <v>1607</v>
      </c>
      <c r="E117" s="65"/>
      <c r="F117" s="66">
        <f t="shared" si="1"/>
        <v>0</v>
      </c>
      <c r="G117" s="44"/>
      <c r="H117" s="16"/>
      <c r="I117" s="16"/>
      <c r="K117" s="16"/>
      <c r="L117" s="36"/>
      <c r="M117" s="36"/>
      <c r="N117" s="36"/>
    </row>
    <row r="118" spans="1:14" x14ac:dyDescent="0.2">
      <c r="A118" s="67" t="s">
        <v>209</v>
      </c>
      <c r="B118" s="67" t="s">
        <v>209</v>
      </c>
      <c r="C118" s="68" t="s">
        <v>210</v>
      </c>
      <c r="D118" s="64">
        <v>4371</v>
      </c>
      <c r="E118" s="65"/>
      <c r="F118" s="66">
        <f t="shared" si="1"/>
        <v>0</v>
      </c>
      <c r="G118" s="44"/>
      <c r="H118" s="16"/>
      <c r="I118" s="16"/>
      <c r="K118" s="16"/>
      <c r="L118" s="36"/>
      <c r="M118" s="36"/>
      <c r="N118" s="36"/>
    </row>
    <row r="119" spans="1:14" x14ac:dyDescent="0.2">
      <c r="A119" s="67" t="s">
        <v>211</v>
      </c>
      <c r="B119" s="67" t="s">
        <v>211</v>
      </c>
      <c r="C119" s="68" t="s">
        <v>212</v>
      </c>
      <c r="D119" s="64">
        <v>18826</v>
      </c>
      <c r="E119" s="65"/>
      <c r="F119" s="66">
        <f t="shared" si="1"/>
        <v>0</v>
      </c>
      <c r="G119" s="44"/>
      <c r="H119" s="16"/>
      <c r="I119" s="16"/>
      <c r="K119" s="16"/>
      <c r="L119" s="36"/>
      <c r="M119" s="36"/>
      <c r="N119" s="36"/>
    </row>
    <row r="120" spans="1:14" x14ac:dyDescent="0.2">
      <c r="A120" s="67" t="s">
        <v>213</v>
      </c>
      <c r="B120" s="67" t="s">
        <v>213</v>
      </c>
      <c r="C120" s="68" t="s">
        <v>214</v>
      </c>
      <c r="D120" s="64">
        <v>9662</v>
      </c>
      <c r="E120" s="65"/>
      <c r="F120" s="66">
        <f t="shared" si="1"/>
        <v>0</v>
      </c>
      <c r="G120" s="44"/>
      <c r="H120" s="16"/>
      <c r="I120" s="16"/>
      <c r="K120" s="16"/>
      <c r="L120" s="36"/>
      <c r="M120" s="36"/>
      <c r="N120" s="36"/>
    </row>
    <row r="121" spans="1:14" x14ac:dyDescent="0.2">
      <c r="A121" s="67" t="s">
        <v>215</v>
      </c>
      <c r="B121" s="67" t="s">
        <v>215</v>
      </c>
      <c r="C121" s="68" t="s">
        <v>216</v>
      </c>
      <c r="D121" s="64">
        <v>12211</v>
      </c>
      <c r="E121" s="65"/>
      <c r="F121" s="66">
        <f t="shared" si="1"/>
        <v>0</v>
      </c>
      <c r="G121" s="44"/>
      <c r="H121" s="16"/>
      <c r="I121" s="16"/>
      <c r="K121" s="16"/>
      <c r="L121" s="36"/>
      <c r="M121" s="36"/>
      <c r="N121" s="36"/>
    </row>
    <row r="122" spans="1:14" x14ac:dyDescent="0.2">
      <c r="A122" s="67" t="s">
        <v>217</v>
      </c>
      <c r="B122" s="67" t="s">
        <v>217</v>
      </c>
      <c r="C122" s="68" t="s">
        <v>218</v>
      </c>
      <c r="D122" s="64">
        <v>5398</v>
      </c>
      <c r="E122" s="65"/>
      <c r="F122" s="66">
        <f t="shared" si="1"/>
        <v>0</v>
      </c>
      <c r="G122" s="44"/>
      <c r="H122" s="16"/>
      <c r="I122" s="16"/>
      <c r="K122" s="16"/>
      <c r="L122" s="36"/>
      <c r="M122" s="36"/>
      <c r="N122" s="36"/>
    </row>
    <row r="123" spans="1:14" x14ac:dyDescent="0.2">
      <c r="A123" s="67" t="s">
        <v>219</v>
      </c>
      <c r="B123" s="67" t="s">
        <v>219</v>
      </c>
      <c r="C123" s="68" t="s">
        <v>220</v>
      </c>
      <c r="D123" s="64">
        <v>2216</v>
      </c>
      <c r="E123" s="65"/>
      <c r="F123" s="66">
        <f t="shared" si="1"/>
        <v>0</v>
      </c>
      <c r="G123" s="44"/>
      <c r="H123" s="16"/>
      <c r="I123" s="16"/>
      <c r="K123" s="16"/>
      <c r="L123" s="36"/>
      <c r="M123" s="36"/>
      <c r="N123" s="36"/>
    </row>
    <row r="124" spans="1:14" ht="13.5" thickBot="1" x14ac:dyDescent="0.25">
      <c r="A124" s="42"/>
      <c r="B124" s="42"/>
      <c r="C124" s="43"/>
      <c r="D124" s="73">
        <f>SUM(D8:D123)</f>
        <v>1454290</v>
      </c>
      <c r="E124" s="45"/>
      <c r="F124" s="73">
        <f>SUM(F8:F123)</f>
        <v>0</v>
      </c>
      <c r="G124" s="43"/>
      <c r="H124"/>
      <c r="M124" s="16"/>
    </row>
    <row r="125" spans="1:14" ht="13.5" thickTop="1" x14ac:dyDescent="0.2">
      <c r="A125" s="42"/>
      <c r="B125" s="42"/>
      <c r="C125" s="43"/>
      <c r="D125" s="44"/>
      <c r="E125" s="45"/>
      <c r="F125" s="43"/>
      <c r="G125" s="43"/>
    </row>
    <row r="126" spans="1:14" ht="13.5" thickBot="1" x14ac:dyDescent="0.25">
      <c r="A126" s="42"/>
      <c r="B126" s="42"/>
      <c r="C126" s="43"/>
      <c r="D126" s="44"/>
      <c r="E126" s="45"/>
      <c r="F126" s="43"/>
      <c r="G126" s="43"/>
    </row>
    <row r="127" spans="1:14" ht="15.75" thickBot="1" x14ac:dyDescent="0.3">
      <c r="A127" s="42"/>
      <c r="B127" s="42"/>
      <c r="C127" s="120" t="s">
        <v>262</v>
      </c>
      <c r="D127" s="121"/>
      <c r="E127" s="121"/>
      <c r="F127" s="122"/>
      <c r="G127" s="43"/>
    </row>
    <row r="128" spans="1:14" x14ac:dyDescent="0.2">
      <c r="A128" s="42"/>
      <c r="B128" s="42"/>
      <c r="C128" s="74"/>
      <c r="D128" s="75" t="s">
        <v>264</v>
      </c>
      <c r="E128" s="76"/>
      <c r="F128" s="77"/>
      <c r="G128" s="43"/>
    </row>
    <row r="129" spans="1:7" x14ac:dyDescent="0.2">
      <c r="A129" s="42"/>
      <c r="B129" s="42"/>
      <c r="C129" s="74"/>
      <c r="D129" s="78" t="s">
        <v>275</v>
      </c>
      <c r="E129" s="79"/>
      <c r="F129" s="80"/>
      <c r="G129" s="43"/>
    </row>
    <row r="130" spans="1:7" x14ac:dyDescent="0.2">
      <c r="A130" s="42"/>
      <c r="B130" s="42"/>
      <c r="C130" s="74"/>
      <c r="D130" s="75" t="s">
        <v>285</v>
      </c>
      <c r="E130" s="79"/>
      <c r="F130" s="80">
        <f>F128</f>
        <v>0</v>
      </c>
      <c r="G130" s="43"/>
    </row>
    <row r="131" spans="1:7" x14ac:dyDescent="0.2">
      <c r="A131" s="42"/>
      <c r="B131" s="42"/>
      <c r="C131" s="74"/>
      <c r="D131" s="81" t="s">
        <v>257</v>
      </c>
      <c r="E131" s="79"/>
      <c r="F131" s="80">
        <f>D124</f>
        <v>1454290</v>
      </c>
      <c r="G131" s="43"/>
    </row>
    <row r="132" spans="1:7" x14ac:dyDescent="0.2">
      <c r="A132" s="42"/>
      <c r="B132" s="42"/>
      <c r="C132" s="74"/>
      <c r="D132" s="78" t="s">
        <v>258</v>
      </c>
      <c r="E132" s="82"/>
      <c r="F132" s="83">
        <f>F130/F131</f>
        <v>0</v>
      </c>
      <c r="G132" s="43"/>
    </row>
    <row r="133" spans="1:7" x14ac:dyDescent="0.2">
      <c r="A133" s="42"/>
      <c r="B133" s="42"/>
      <c r="C133" s="74"/>
      <c r="D133" s="81" t="s">
        <v>259</v>
      </c>
      <c r="E133" s="84"/>
      <c r="F133" s="85">
        <v>6.8648314683825151E-7</v>
      </c>
      <c r="G133" s="43"/>
    </row>
    <row r="134" spans="1:7" x14ac:dyDescent="0.2">
      <c r="A134" s="42"/>
      <c r="B134" s="42"/>
      <c r="C134" s="74"/>
      <c r="D134" s="75" t="s">
        <v>258</v>
      </c>
      <c r="E134" s="86"/>
      <c r="F134" s="87">
        <f>SUM(F132:F133)</f>
        <v>6.8648314683825151E-7</v>
      </c>
      <c r="G134" s="43"/>
    </row>
    <row r="135" spans="1:7" x14ac:dyDescent="0.2">
      <c r="A135" s="42"/>
      <c r="B135" s="42"/>
      <c r="C135" s="74"/>
      <c r="D135" s="81" t="s">
        <v>260</v>
      </c>
      <c r="E135" s="79"/>
      <c r="F135" s="80">
        <f>F124-F130</f>
        <v>0</v>
      </c>
      <c r="G135" s="43"/>
    </row>
    <row r="136" spans="1:7" ht="13.5" thickBot="1" x14ac:dyDescent="0.25">
      <c r="A136" s="42"/>
      <c r="B136" s="42"/>
      <c r="C136" s="88"/>
      <c r="D136" s="89"/>
      <c r="E136" s="89"/>
      <c r="F136" s="90"/>
      <c r="G136" s="43"/>
    </row>
    <row r="137" spans="1:7" x14ac:dyDescent="0.2">
      <c r="A137" s="42"/>
      <c r="B137" s="42"/>
      <c r="C137" s="43"/>
      <c r="D137" s="44"/>
      <c r="E137" s="45"/>
      <c r="F137" s="45"/>
      <c r="G137" s="43"/>
    </row>
    <row r="138" spans="1:7" x14ac:dyDescent="0.2">
      <c r="F138" s="17"/>
    </row>
    <row r="139" spans="1:7" x14ac:dyDescent="0.2">
      <c r="F139" s="17"/>
    </row>
    <row r="140" spans="1:7" x14ac:dyDescent="0.2">
      <c r="F140" s="17"/>
    </row>
    <row r="141" spans="1:7" x14ac:dyDescent="0.2">
      <c r="F141" s="17"/>
    </row>
    <row r="142" spans="1:7" x14ac:dyDescent="0.2">
      <c r="F142" s="17"/>
    </row>
    <row r="143" spans="1:7" x14ac:dyDescent="0.2">
      <c r="F143" s="17"/>
    </row>
    <row r="144" spans="1:7" x14ac:dyDescent="0.2">
      <c r="F144" s="17"/>
    </row>
    <row r="145" spans="6:6" x14ac:dyDescent="0.2">
      <c r="F145" s="17"/>
    </row>
    <row r="146" spans="6:6" x14ac:dyDescent="0.2">
      <c r="F146" s="17"/>
    </row>
  </sheetData>
  <mergeCells count="3">
    <mergeCell ref="A2:F2"/>
    <mergeCell ref="A3:F3"/>
    <mergeCell ref="C127:F127"/>
  </mergeCells>
  <printOptions horizontalCentered="1"/>
  <pageMargins left="0.18" right="0.16" top="0.37" bottom="0.59" header="0.2" footer="0.19"/>
  <pageSetup scale="67" fitToHeight="2" orientation="portrait" r:id="rId1"/>
  <headerFooter>
    <oddFooter>&amp;L&amp;"Arial,Italic"&amp;8Division of School Business Services
School Allotments Section
&amp;Z&amp;F&amp;C &amp;R&amp;"Arial,Italic"&amp;8 5-27-14
Page &amp;P of &amp;N</oddFooter>
  </headerFooter>
  <rowBreaks count="1" manualBreakCount="1">
    <brk id="1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R146"/>
  <sheetViews>
    <sheetView workbookViewId="0">
      <pane xSplit="3" ySplit="7" topLeftCell="D8" activePane="bottomRight" state="frozen"/>
      <selection activeCell="K82" sqref="K82"/>
      <selection pane="topRight" activeCell="K82" sqref="K82"/>
      <selection pane="bottomLeft" activeCell="K82" sqref="K82"/>
      <selection pane="bottomRight" activeCell="H8" sqref="H8"/>
    </sheetView>
  </sheetViews>
  <sheetFormatPr defaultRowHeight="12.75" x14ac:dyDescent="0.2"/>
  <cols>
    <col min="1" max="1" width="6.5703125" style="9" customWidth="1"/>
    <col min="2" max="2" width="5.7109375" style="9" customWidth="1"/>
    <col min="3" max="3" width="18.5703125" customWidth="1"/>
    <col min="4" max="4" width="12.5703125" style="15" customWidth="1"/>
    <col min="5" max="5" width="1.42578125" style="17" customWidth="1"/>
    <col min="6" max="6" width="15.42578125" customWidth="1"/>
    <col min="7" max="7" width="11" customWidth="1"/>
    <col min="8" max="8" width="11.5703125" style="17" customWidth="1"/>
    <col min="9" max="10" width="9.140625" style="17"/>
    <col min="11" max="11" width="10.28515625" style="17" bestFit="1" customWidth="1"/>
    <col min="12" max="12" width="9.140625" style="17"/>
    <col min="13" max="13" width="10.28515625" style="17" bestFit="1" customWidth="1"/>
    <col min="14" max="14" width="15.28515625" style="17" bestFit="1" customWidth="1"/>
    <col min="15" max="18" width="9.140625" style="17"/>
  </cols>
  <sheetData>
    <row r="1" spans="1:18" ht="10.5" customHeight="1" x14ac:dyDescent="0.2">
      <c r="A1" s="42"/>
      <c r="B1" s="42"/>
      <c r="C1" s="43"/>
      <c r="D1" s="44"/>
      <c r="E1" s="45"/>
      <c r="F1" s="43"/>
      <c r="G1" s="43"/>
    </row>
    <row r="2" spans="1:18" ht="17.25" customHeight="1" x14ac:dyDescent="0.3">
      <c r="A2" s="123" t="s">
        <v>283</v>
      </c>
      <c r="B2" s="123"/>
      <c r="C2" s="123"/>
      <c r="D2" s="123"/>
      <c r="E2" s="123"/>
      <c r="F2" s="123"/>
      <c r="G2" s="43"/>
    </row>
    <row r="3" spans="1:18" ht="17.25" customHeight="1" x14ac:dyDescent="0.25">
      <c r="A3" s="124" t="s">
        <v>288</v>
      </c>
      <c r="B3" s="124"/>
      <c r="C3" s="124"/>
      <c r="D3" s="124"/>
      <c r="E3" s="124"/>
      <c r="F3" s="124"/>
      <c r="G3" s="43"/>
    </row>
    <row r="4" spans="1:18" ht="13.5" thickBot="1" x14ac:dyDescent="0.25">
      <c r="A4" s="42"/>
      <c r="B4" s="42"/>
      <c r="C4" s="43"/>
      <c r="D4" s="44"/>
      <c r="E4" s="45"/>
      <c r="F4" s="43"/>
      <c r="G4" s="43"/>
    </row>
    <row r="5" spans="1:18" ht="30" x14ac:dyDescent="0.25">
      <c r="A5" s="46"/>
      <c r="B5" s="47"/>
      <c r="C5" s="48"/>
      <c r="D5" s="91" t="s">
        <v>256</v>
      </c>
      <c r="E5" s="45"/>
      <c r="F5" s="49" t="s">
        <v>284</v>
      </c>
      <c r="G5" s="43"/>
    </row>
    <row r="6" spans="1:18" ht="15.75" thickBot="1" x14ac:dyDescent="0.25">
      <c r="A6" s="50"/>
      <c r="B6" s="51"/>
      <c r="C6" s="52"/>
      <c r="D6" s="53"/>
      <c r="E6" s="45"/>
      <c r="F6" s="54"/>
      <c r="G6" s="43"/>
    </row>
    <row r="7" spans="1:18" s="14" customFormat="1" ht="49.5" customHeight="1" thickBot="1" x14ac:dyDescent="0.25">
      <c r="A7" s="55" t="s">
        <v>255</v>
      </c>
      <c r="B7" s="56" t="s">
        <v>23</v>
      </c>
      <c r="C7" s="57" t="s">
        <v>221</v>
      </c>
      <c r="D7" s="58" t="s">
        <v>289</v>
      </c>
      <c r="E7" s="59"/>
      <c r="F7" s="60" t="s">
        <v>281</v>
      </c>
      <c r="G7" s="61"/>
      <c r="H7" s="35"/>
      <c r="I7" s="35"/>
      <c r="J7" s="35"/>
      <c r="K7" s="35"/>
      <c r="L7" s="21"/>
      <c r="M7" s="21"/>
      <c r="N7" s="35"/>
      <c r="O7" s="21"/>
      <c r="P7" s="21"/>
      <c r="Q7" s="21"/>
      <c r="R7" s="21"/>
    </row>
    <row r="8" spans="1:18" x14ac:dyDescent="0.2">
      <c r="A8" s="62" t="s">
        <v>24</v>
      </c>
      <c r="B8" s="62" t="s">
        <v>24</v>
      </c>
      <c r="C8" s="63" t="s">
        <v>25</v>
      </c>
      <c r="D8" s="64">
        <v>22764</v>
      </c>
      <c r="E8" s="65"/>
      <c r="F8" s="66">
        <f t="shared" ref="F8:F39" si="0">ROUND(D8*F$134,0)</f>
        <v>386317</v>
      </c>
      <c r="G8" s="44"/>
      <c r="H8" s="16"/>
      <c r="I8" s="16"/>
      <c r="J8" s="16"/>
      <c r="K8" s="16"/>
      <c r="L8" s="36"/>
      <c r="M8" s="36"/>
      <c r="N8" s="36"/>
    </row>
    <row r="9" spans="1:18" x14ac:dyDescent="0.2">
      <c r="A9" s="67" t="s">
        <v>26</v>
      </c>
      <c r="B9" s="67" t="s">
        <v>26</v>
      </c>
      <c r="C9" s="68" t="s">
        <v>27</v>
      </c>
      <c r="D9" s="64">
        <v>4992</v>
      </c>
      <c r="E9" s="65"/>
      <c r="F9" s="66">
        <f t="shared" si="0"/>
        <v>84717</v>
      </c>
      <c r="G9" s="44"/>
      <c r="H9" s="16"/>
      <c r="I9" s="16"/>
      <c r="J9" s="16"/>
      <c r="K9" s="16"/>
      <c r="L9" s="36"/>
      <c r="M9" s="36"/>
      <c r="N9" s="36"/>
    </row>
    <row r="10" spans="1:18" x14ac:dyDescent="0.2">
      <c r="A10" s="67" t="s">
        <v>28</v>
      </c>
      <c r="B10" s="67" t="s">
        <v>28</v>
      </c>
      <c r="C10" s="68" t="s">
        <v>29</v>
      </c>
      <c r="D10" s="64">
        <v>1410</v>
      </c>
      <c r="E10" s="65"/>
      <c r="F10" s="66">
        <f t="shared" si="0"/>
        <v>23928</v>
      </c>
      <c r="G10" s="44"/>
      <c r="H10" s="16"/>
      <c r="I10" s="16"/>
      <c r="J10" s="16"/>
      <c r="K10" s="16"/>
      <c r="L10" s="36"/>
      <c r="M10" s="36"/>
      <c r="N10" s="36"/>
    </row>
    <row r="11" spans="1:18" x14ac:dyDescent="0.2">
      <c r="A11" s="67" t="s">
        <v>30</v>
      </c>
      <c r="B11" s="67" t="s">
        <v>30</v>
      </c>
      <c r="C11" s="68" t="s">
        <v>31</v>
      </c>
      <c r="D11" s="64">
        <v>3445</v>
      </c>
      <c r="E11" s="65"/>
      <c r="F11" s="66">
        <f t="shared" si="0"/>
        <v>58463</v>
      </c>
      <c r="G11" s="44"/>
      <c r="H11" s="16"/>
      <c r="I11" s="16"/>
      <c r="J11" s="16"/>
      <c r="K11" s="16"/>
      <c r="L11" s="36"/>
      <c r="M11" s="36"/>
      <c r="N11" s="36"/>
    </row>
    <row r="12" spans="1:18" x14ac:dyDescent="0.2">
      <c r="A12" s="67" t="s">
        <v>32</v>
      </c>
      <c r="B12" s="67" t="s">
        <v>32</v>
      </c>
      <c r="C12" s="68" t="s">
        <v>33</v>
      </c>
      <c r="D12" s="64">
        <v>3110</v>
      </c>
      <c r="E12" s="65"/>
      <c r="F12" s="66">
        <f t="shared" si="0"/>
        <v>52778</v>
      </c>
      <c r="G12" s="44"/>
      <c r="H12" s="16"/>
      <c r="I12" s="16"/>
      <c r="J12" s="16"/>
      <c r="K12" s="16"/>
      <c r="L12" s="36"/>
      <c r="M12" s="36"/>
      <c r="N12" s="36"/>
    </row>
    <row r="13" spans="1:18" x14ac:dyDescent="0.2">
      <c r="A13" s="67" t="s">
        <v>34</v>
      </c>
      <c r="B13" s="67" t="s">
        <v>34</v>
      </c>
      <c r="C13" s="68" t="s">
        <v>35</v>
      </c>
      <c r="D13" s="64">
        <v>2099</v>
      </c>
      <c r="E13" s="65"/>
      <c r="F13" s="66">
        <f t="shared" si="0"/>
        <v>35621</v>
      </c>
      <c r="G13" s="44"/>
      <c r="H13" s="16"/>
      <c r="I13" s="16"/>
      <c r="J13" s="16"/>
      <c r="K13" s="16"/>
      <c r="L13" s="36"/>
      <c r="M13" s="36"/>
      <c r="N13" s="36"/>
    </row>
    <row r="14" spans="1:18" x14ac:dyDescent="0.2">
      <c r="A14" s="67" t="s">
        <v>36</v>
      </c>
      <c r="B14" s="67" t="s">
        <v>36</v>
      </c>
      <c r="C14" s="68" t="s">
        <v>37</v>
      </c>
      <c r="D14" s="64">
        <v>6940</v>
      </c>
      <c r="E14" s="65"/>
      <c r="F14" s="66">
        <f t="shared" si="0"/>
        <v>117775</v>
      </c>
      <c r="G14" s="44"/>
      <c r="H14" s="16"/>
      <c r="I14" s="16"/>
      <c r="J14" s="16"/>
      <c r="K14" s="16"/>
      <c r="L14" s="36"/>
      <c r="M14" s="36"/>
      <c r="N14" s="36"/>
    </row>
    <row r="15" spans="1:18" x14ac:dyDescent="0.2">
      <c r="A15" s="67" t="s">
        <v>38</v>
      </c>
      <c r="B15" s="67" t="s">
        <v>38</v>
      </c>
      <c r="C15" s="68" t="s">
        <v>39</v>
      </c>
      <c r="D15" s="64">
        <v>2316</v>
      </c>
      <c r="E15" s="65"/>
      <c r="F15" s="66">
        <f t="shared" si="0"/>
        <v>39304</v>
      </c>
      <c r="G15" s="44"/>
      <c r="H15" s="16"/>
      <c r="I15" s="16"/>
      <c r="J15" s="16"/>
      <c r="K15" s="16"/>
      <c r="L15" s="36"/>
      <c r="M15" s="36"/>
      <c r="N15" s="36"/>
    </row>
    <row r="16" spans="1:18" x14ac:dyDescent="0.2">
      <c r="A16" s="67" t="s">
        <v>40</v>
      </c>
      <c r="B16" s="67" t="s">
        <v>40</v>
      </c>
      <c r="C16" s="68" t="s">
        <v>41</v>
      </c>
      <c r="D16" s="64">
        <v>4661</v>
      </c>
      <c r="E16" s="65"/>
      <c r="F16" s="66">
        <f t="shared" si="0"/>
        <v>79100</v>
      </c>
      <c r="G16" s="44"/>
      <c r="H16" s="16"/>
      <c r="I16" s="16"/>
      <c r="J16" s="16"/>
      <c r="K16" s="16"/>
      <c r="L16" s="36"/>
      <c r="M16" s="36"/>
      <c r="N16" s="36"/>
    </row>
    <row r="17" spans="1:14" x14ac:dyDescent="0.2">
      <c r="A17" s="67" t="s">
        <v>42</v>
      </c>
      <c r="B17" s="67" t="s">
        <v>42</v>
      </c>
      <c r="C17" s="68" t="s">
        <v>43</v>
      </c>
      <c r="D17" s="64">
        <v>12618</v>
      </c>
      <c r="E17" s="65"/>
      <c r="F17" s="66">
        <f t="shared" si="0"/>
        <v>214134</v>
      </c>
      <c r="G17" s="44"/>
      <c r="H17" s="16"/>
      <c r="I17" s="16"/>
      <c r="J17" s="16"/>
      <c r="K17" s="16"/>
      <c r="L17" s="36"/>
      <c r="M17" s="36"/>
      <c r="N17" s="36"/>
    </row>
    <row r="18" spans="1:14" x14ac:dyDescent="0.2">
      <c r="A18" s="67" t="s">
        <v>44</v>
      </c>
      <c r="B18" s="67" t="s">
        <v>44</v>
      </c>
      <c r="C18" s="68" t="s">
        <v>45</v>
      </c>
      <c r="D18" s="64">
        <v>24687</v>
      </c>
      <c r="E18" s="65"/>
      <c r="F18" s="66">
        <f t="shared" si="0"/>
        <v>418951</v>
      </c>
      <c r="G18" s="44"/>
      <c r="H18" s="16"/>
      <c r="I18" s="16"/>
      <c r="J18" s="16"/>
      <c r="K18" s="16"/>
      <c r="L18" s="36"/>
      <c r="M18" s="36"/>
      <c r="N18" s="36"/>
    </row>
    <row r="19" spans="1:14" x14ac:dyDescent="0.2">
      <c r="A19" s="67" t="s">
        <v>44</v>
      </c>
      <c r="B19" s="67" t="s">
        <v>222</v>
      </c>
      <c r="C19" s="68" t="s">
        <v>223</v>
      </c>
      <c r="D19" s="64">
        <v>4501</v>
      </c>
      <c r="E19" s="65"/>
      <c r="F19" s="66">
        <f t="shared" si="0"/>
        <v>76384</v>
      </c>
      <c r="G19" s="44"/>
      <c r="H19" s="16"/>
      <c r="I19" s="16"/>
      <c r="J19" s="16"/>
      <c r="K19" s="16"/>
      <c r="L19" s="36"/>
      <c r="M19" s="36"/>
      <c r="N19" s="36"/>
    </row>
    <row r="20" spans="1:14" x14ac:dyDescent="0.2">
      <c r="A20" s="67" t="s">
        <v>46</v>
      </c>
      <c r="B20" s="67" t="s">
        <v>46</v>
      </c>
      <c r="C20" s="68" t="s">
        <v>47</v>
      </c>
      <c r="D20" s="64">
        <v>12448</v>
      </c>
      <c r="E20" s="65"/>
      <c r="F20" s="66">
        <f t="shared" si="0"/>
        <v>211249</v>
      </c>
      <c r="G20" s="44"/>
      <c r="H20" s="16"/>
      <c r="I20" s="16"/>
      <c r="J20" s="16"/>
      <c r="K20" s="16"/>
      <c r="L20" s="36"/>
      <c r="M20" s="36"/>
      <c r="N20" s="36"/>
    </row>
    <row r="21" spans="1:14" x14ac:dyDescent="0.2">
      <c r="A21" s="67" t="s">
        <v>48</v>
      </c>
      <c r="B21" s="67" t="s">
        <v>48</v>
      </c>
      <c r="C21" s="68" t="s">
        <v>49</v>
      </c>
      <c r="D21" s="64">
        <v>31941</v>
      </c>
      <c r="E21" s="65"/>
      <c r="F21" s="66">
        <f t="shared" si="0"/>
        <v>542055</v>
      </c>
      <c r="G21" s="44"/>
      <c r="H21" s="16"/>
      <c r="I21" s="16"/>
      <c r="J21" s="16"/>
      <c r="K21" s="16"/>
      <c r="L21" s="36"/>
      <c r="M21" s="36"/>
      <c r="N21" s="36"/>
    </row>
    <row r="22" spans="1:14" x14ac:dyDescent="0.2">
      <c r="A22" s="69" t="s">
        <v>48</v>
      </c>
      <c r="B22" s="69" t="s">
        <v>224</v>
      </c>
      <c r="C22" s="70" t="s">
        <v>225</v>
      </c>
      <c r="D22" s="64">
        <v>4068</v>
      </c>
      <c r="E22" s="65"/>
      <c r="F22" s="66">
        <f t="shared" si="0"/>
        <v>69036</v>
      </c>
      <c r="G22" s="44"/>
      <c r="H22" s="16"/>
      <c r="I22" s="16"/>
      <c r="J22" s="16"/>
      <c r="K22" s="16"/>
      <c r="L22" s="36"/>
      <c r="M22" s="36"/>
      <c r="N22" s="36"/>
    </row>
    <row r="23" spans="1:14" x14ac:dyDescent="0.2">
      <c r="A23" s="71" t="s">
        <v>180</v>
      </c>
      <c r="B23" s="69">
        <v>132</v>
      </c>
      <c r="C23" s="70" t="s">
        <v>225</v>
      </c>
      <c r="D23" s="64">
        <v>1287</v>
      </c>
      <c r="E23" s="65"/>
      <c r="F23" s="66">
        <f t="shared" si="0"/>
        <v>21841</v>
      </c>
      <c r="G23" s="44"/>
      <c r="H23" s="16"/>
      <c r="K23" s="16"/>
      <c r="L23" s="36"/>
      <c r="M23" s="36"/>
      <c r="N23" s="36"/>
    </row>
    <row r="24" spans="1:14" x14ac:dyDescent="0.2">
      <c r="A24" s="67" t="s">
        <v>50</v>
      </c>
      <c r="B24" s="67" t="s">
        <v>50</v>
      </c>
      <c r="C24" s="68" t="s">
        <v>51</v>
      </c>
      <c r="D24" s="64">
        <v>12088</v>
      </c>
      <c r="E24" s="65"/>
      <c r="F24" s="66">
        <f t="shared" si="0"/>
        <v>205140</v>
      </c>
      <c r="G24" s="44"/>
      <c r="H24" s="16"/>
      <c r="I24" s="16"/>
      <c r="K24" s="16"/>
      <c r="L24" s="36"/>
      <c r="M24" s="36"/>
      <c r="N24" s="36"/>
    </row>
    <row r="25" spans="1:14" x14ac:dyDescent="0.2">
      <c r="A25" s="67" t="s">
        <v>52</v>
      </c>
      <c r="B25" s="67" t="s">
        <v>52</v>
      </c>
      <c r="C25" s="68" t="s">
        <v>53</v>
      </c>
      <c r="D25" s="64">
        <v>1826</v>
      </c>
      <c r="E25" s="65"/>
      <c r="F25" s="66">
        <f t="shared" si="0"/>
        <v>30988</v>
      </c>
      <c r="G25" s="44"/>
      <c r="H25" s="16"/>
      <c r="I25" s="16"/>
      <c r="K25" s="16"/>
      <c r="L25" s="36"/>
      <c r="M25" s="36"/>
      <c r="N25" s="36"/>
    </row>
    <row r="26" spans="1:14" x14ac:dyDescent="0.2">
      <c r="A26" s="67" t="s">
        <v>54</v>
      </c>
      <c r="B26" s="67" t="s">
        <v>54</v>
      </c>
      <c r="C26" s="68" t="s">
        <v>55</v>
      </c>
      <c r="D26" s="64">
        <v>8391</v>
      </c>
      <c r="E26" s="65"/>
      <c r="F26" s="66">
        <f t="shared" si="0"/>
        <v>142400</v>
      </c>
      <c r="G26" s="44"/>
      <c r="H26" s="16"/>
      <c r="I26" s="16"/>
      <c r="K26" s="16"/>
      <c r="L26" s="36"/>
      <c r="M26" s="36"/>
      <c r="N26" s="36"/>
    </row>
    <row r="27" spans="1:14" x14ac:dyDescent="0.2">
      <c r="A27" s="67" t="s">
        <v>56</v>
      </c>
      <c r="B27" s="67" t="s">
        <v>56</v>
      </c>
      <c r="C27" s="68" t="s">
        <v>57</v>
      </c>
      <c r="D27" s="64">
        <v>2718</v>
      </c>
      <c r="E27" s="65"/>
      <c r="F27" s="66">
        <f t="shared" si="0"/>
        <v>46126</v>
      </c>
      <c r="G27" s="44"/>
      <c r="H27" s="16"/>
      <c r="I27" s="16"/>
      <c r="K27" s="16"/>
      <c r="L27" s="36"/>
      <c r="M27" s="36"/>
      <c r="N27" s="36"/>
    </row>
    <row r="28" spans="1:14" x14ac:dyDescent="0.2">
      <c r="A28" s="67" t="s">
        <v>58</v>
      </c>
      <c r="B28" s="67" t="s">
        <v>58</v>
      </c>
      <c r="C28" s="68" t="s">
        <v>59</v>
      </c>
      <c r="D28" s="64">
        <v>16465</v>
      </c>
      <c r="E28" s="65"/>
      <c r="F28" s="66">
        <f t="shared" si="0"/>
        <v>279419</v>
      </c>
      <c r="G28" s="44"/>
      <c r="H28" s="16"/>
      <c r="I28" s="16"/>
      <c r="K28" s="16"/>
      <c r="L28" s="36"/>
      <c r="M28" s="36"/>
      <c r="N28" s="36"/>
    </row>
    <row r="29" spans="1:14" x14ac:dyDescent="0.2">
      <c r="A29" s="67" t="s">
        <v>58</v>
      </c>
      <c r="B29" s="67" t="s">
        <v>226</v>
      </c>
      <c r="C29" s="68" t="s">
        <v>227</v>
      </c>
      <c r="D29" s="64">
        <v>4305</v>
      </c>
      <c r="E29" s="65"/>
      <c r="F29" s="66">
        <f t="shared" si="0"/>
        <v>73058</v>
      </c>
      <c r="G29" s="44"/>
      <c r="H29" s="16"/>
      <c r="I29" s="16"/>
      <c r="K29" s="16"/>
      <c r="L29" s="36"/>
      <c r="M29" s="36"/>
      <c r="N29" s="36"/>
    </row>
    <row r="30" spans="1:14" x14ac:dyDescent="0.2">
      <c r="A30" s="67" t="s">
        <v>58</v>
      </c>
      <c r="B30" s="67" t="s">
        <v>228</v>
      </c>
      <c r="C30" s="68" t="s">
        <v>229</v>
      </c>
      <c r="D30" s="64">
        <v>3120</v>
      </c>
      <c r="E30" s="65"/>
      <c r="F30" s="66">
        <f t="shared" si="0"/>
        <v>52948</v>
      </c>
      <c r="G30" s="44"/>
      <c r="H30" s="16"/>
      <c r="I30" s="16"/>
      <c r="K30" s="16"/>
      <c r="L30" s="36"/>
      <c r="M30" s="36"/>
      <c r="N30" s="36"/>
    </row>
    <row r="31" spans="1:14" x14ac:dyDescent="0.2">
      <c r="A31" s="67" t="s">
        <v>60</v>
      </c>
      <c r="B31" s="67" t="s">
        <v>60</v>
      </c>
      <c r="C31" s="68" t="s">
        <v>61</v>
      </c>
      <c r="D31" s="64">
        <v>8608</v>
      </c>
      <c r="E31" s="65"/>
      <c r="F31" s="66">
        <f t="shared" si="0"/>
        <v>146082</v>
      </c>
      <c r="G31" s="44"/>
      <c r="H31" s="16"/>
      <c r="I31" s="16"/>
      <c r="K31" s="16"/>
      <c r="L31" s="36"/>
      <c r="M31" s="36"/>
      <c r="N31" s="36"/>
    </row>
    <row r="32" spans="1:14" x14ac:dyDescent="0.2">
      <c r="A32" s="67" t="s">
        <v>62</v>
      </c>
      <c r="B32" s="67" t="s">
        <v>62</v>
      </c>
      <c r="C32" s="68" t="s">
        <v>63</v>
      </c>
      <c r="D32" s="64">
        <v>3397</v>
      </c>
      <c r="E32" s="65"/>
      <c r="F32" s="66">
        <f t="shared" si="0"/>
        <v>57649</v>
      </c>
      <c r="G32" s="44"/>
      <c r="H32" s="16"/>
      <c r="I32" s="16"/>
      <c r="K32" s="16"/>
      <c r="L32" s="36"/>
      <c r="M32" s="36"/>
      <c r="N32" s="36"/>
    </row>
    <row r="33" spans="1:14" x14ac:dyDescent="0.2">
      <c r="A33" s="67" t="s">
        <v>64</v>
      </c>
      <c r="B33" s="67" t="s">
        <v>64</v>
      </c>
      <c r="C33" s="68" t="s">
        <v>65</v>
      </c>
      <c r="D33" s="64">
        <v>2082</v>
      </c>
      <c r="E33" s="65"/>
      <c r="F33" s="66">
        <f t="shared" si="0"/>
        <v>35333</v>
      </c>
      <c r="G33" s="44"/>
      <c r="H33" s="16"/>
      <c r="I33" s="16"/>
      <c r="K33" s="16"/>
      <c r="L33" s="36"/>
      <c r="M33" s="36"/>
      <c r="N33" s="36"/>
    </row>
    <row r="34" spans="1:14" x14ac:dyDescent="0.2">
      <c r="A34" s="67" t="s">
        <v>66</v>
      </c>
      <c r="B34" s="67" t="s">
        <v>66</v>
      </c>
      <c r="C34" s="68" t="s">
        <v>67</v>
      </c>
      <c r="D34" s="64">
        <v>1337</v>
      </c>
      <c r="E34" s="65"/>
      <c r="F34" s="66">
        <f t="shared" si="0"/>
        <v>22690</v>
      </c>
      <c r="G34" s="44"/>
      <c r="H34" s="16"/>
      <c r="I34" s="16"/>
      <c r="K34" s="16"/>
      <c r="L34" s="36"/>
      <c r="M34" s="36"/>
      <c r="N34" s="36"/>
    </row>
    <row r="35" spans="1:14" x14ac:dyDescent="0.2">
      <c r="A35" s="67" t="s">
        <v>68</v>
      </c>
      <c r="B35" s="67" t="s">
        <v>68</v>
      </c>
      <c r="C35" s="68" t="s">
        <v>69</v>
      </c>
      <c r="D35" s="64">
        <v>15033</v>
      </c>
      <c r="E35" s="65"/>
      <c r="F35" s="66">
        <f t="shared" si="0"/>
        <v>255118</v>
      </c>
      <c r="G35" s="44"/>
      <c r="H35" s="16"/>
      <c r="I35" s="16"/>
      <c r="K35" s="16"/>
      <c r="L35" s="36"/>
      <c r="M35" s="36"/>
      <c r="N35" s="36"/>
    </row>
    <row r="36" spans="1:14" x14ac:dyDescent="0.2">
      <c r="A36" s="67" t="s">
        <v>70</v>
      </c>
      <c r="B36" s="67" t="s">
        <v>70</v>
      </c>
      <c r="C36" s="68" t="s">
        <v>71</v>
      </c>
      <c r="D36" s="64">
        <v>5971</v>
      </c>
      <c r="E36" s="65"/>
      <c r="F36" s="66">
        <f t="shared" si="0"/>
        <v>101331</v>
      </c>
      <c r="G36" s="44"/>
      <c r="H36" s="16"/>
      <c r="I36" s="16"/>
      <c r="K36" s="16"/>
      <c r="L36" s="36"/>
      <c r="M36" s="36"/>
      <c r="N36" s="36"/>
    </row>
    <row r="37" spans="1:14" x14ac:dyDescent="0.2">
      <c r="A37" s="67" t="s">
        <v>70</v>
      </c>
      <c r="B37" s="67" t="s">
        <v>230</v>
      </c>
      <c r="C37" s="68" t="s">
        <v>231</v>
      </c>
      <c r="D37" s="64">
        <v>2245</v>
      </c>
      <c r="E37" s="65"/>
      <c r="F37" s="66">
        <f t="shared" si="0"/>
        <v>38099</v>
      </c>
      <c r="G37" s="44"/>
      <c r="H37" s="16"/>
      <c r="I37" s="16"/>
      <c r="K37" s="16"/>
      <c r="L37" s="36"/>
      <c r="M37" s="36"/>
      <c r="N37" s="36"/>
    </row>
    <row r="38" spans="1:14" x14ac:dyDescent="0.2">
      <c r="A38" s="67" t="s">
        <v>72</v>
      </c>
      <c r="B38" s="67" t="s">
        <v>72</v>
      </c>
      <c r="C38" s="68" t="s">
        <v>73</v>
      </c>
      <c r="D38" s="64">
        <v>14152</v>
      </c>
      <c r="E38" s="65"/>
      <c r="F38" s="66">
        <f t="shared" si="0"/>
        <v>240167</v>
      </c>
      <c r="G38" s="44"/>
      <c r="H38" s="16"/>
      <c r="I38" s="16"/>
      <c r="K38" s="16"/>
      <c r="L38" s="36"/>
      <c r="M38" s="36"/>
      <c r="N38" s="36"/>
    </row>
    <row r="39" spans="1:14" x14ac:dyDescent="0.2">
      <c r="A39" s="67" t="s">
        <v>74</v>
      </c>
      <c r="B39" s="67" t="s">
        <v>74</v>
      </c>
      <c r="C39" s="68" t="s">
        <v>75</v>
      </c>
      <c r="D39" s="64">
        <v>50459</v>
      </c>
      <c r="E39" s="65"/>
      <c r="F39" s="66">
        <f t="shared" si="0"/>
        <v>856315</v>
      </c>
      <c r="G39" s="44"/>
      <c r="H39" s="16"/>
      <c r="I39" s="16"/>
      <c r="K39" s="16"/>
      <c r="L39" s="36"/>
      <c r="M39" s="36"/>
      <c r="N39" s="36"/>
    </row>
    <row r="40" spans="1:14" x14ac:dyDescent="0.2">
      <c r="A40" s="67" t="s">
        <v>76</v>
      </c>
      <c r="B40" s="67" t="s">
        <v>76</v>
      </c>
      <c r="C40" s="68" t="s">
        <v>77</v>
      </c>
      <c r="D40" s="64">
        <v>4034</v>
      </c>
      <c r="E40" s="65"/>
      <c r="F40" s="66">
        <f t="shared" ref="F40:F71" si="1">ROUND(D40*F$134,0)</f>
        <v>68459</v>
      </c>
      <c r="G40" s="44"/>
      <c r="H40" s="16"/>
      <c r="I40" s="16"/>
      <c r="K40" s="16"/>
      <c r="L40" s="36"/>
      <c r="M40" s="36"/>
      <c r="N40" s="36"/>
    </row>
    <row r="41" spans="1:14" x14ac:dyDescent="0.2">
      <c r="A41" s="67" t="s">
        <v>78</v>
      </c>
      <c r="B41" s="67" t="s">
        <v>78</v>
      </c>
      <c r="C41" s="68" t="s">
        <v>79</v>
      </c>
      <c r="D41" s="64">
        <v>5010</v>
      </c>
      <c r="E41" s="65"/>
      <c r="F41" s="66">
        <f t="shared" si="1"/>
        <v>85022</v>
      </c>
      <c r="G41" s="44"/>
      <c r="H41" s="16"/>
      <c r="I41" s="16"/>
      <c r="K41" s="16"/>
      <c r="L41" s="36"/>
      <c r="M41" s="36"/>
      <c r="N41" s="36"/>
    </row>
    <row r="42" spans="1:14" x14ac:dyDescent="0.2">
      <c r="A42" s="67" t="s">
        <v>80</v>
      </c>
      <c r="B42" s="67" t="s">
        <v>80</v>
      </c>
      <c r="C42" s="68" t="s">
        <v>81</v>
      </c>
      <c r="D42" s="64">
        <v>19382</v>
      </c>
      <c r="E42" s="65"/>
      <c r="F42" s="66">
        <f t="shared" si="1"/>
        <v>328922</v>
      </c>
      <c r="G42" s="44"/>
      <c r="H42" s="16"/>
      <c r="I42" s="16"/>
      <c r="K42" s="16"/>
      <c r="L42" s="36"/>
      <c r="M42" s="36"/>
      <c r="N42" s="36"/>
    </row>
    <row r="43" spans="1:14" x14ac:dyDescent="0.2">
      <c r="A43" s="67" t="s">
        <v>80</v>
      </c>
      <c r="B43" s="67" t="s">
        <v>232</v>
      </c>
      <c r="C43" s="68" t="s">
        <v>233</v>
      </c>
      <c r="D43" s="64">
        <v>3081</v>
      </c>
      <c r="E43" s="65"/>
      <c r="F43" s="66">
        <f t="shared" si="1"/>
        <v>52286</v>
      </c>
      <c r="G43" s="44"/>
      <c r="H43" s="16"/>
      <c r="I43" s="16"/>
      <c r="K43" s="16"/>
      <c r="L43" s="36"/>
      <c r="M43" s="36"/>
      <c r="N43" s="36"/>
    </row>
    <row r="44" spans="1:14" x14ac:dyDescent="0.2">
      <c r="A44" s="67" t="s">
        <v>80</v>
      </c>
      <c r="B44" s="67" t="s">
        <v>234</v>
      </c>
      <c r="C44" s="68" t="s">
        <v>235</v>
      </c>
      <c r="D44" s="64">
        <v>2395</v>
      </c>
      <c r="E44" s="65"/>
      <c r="F44" s="66">
        <f t="shared" si="1"/>
        <v>40644</v>
      </c>
      <c r="G44" s="44"/>
      <c r="H44" s="16"/>
      <c r="I44" s="16"/>
      <c r="K44" s="16"/>
      <c r="L44" s="36"/>
      <c r="M44" s="36"/>
      <c r="N44" s="36"/>
    </row>
    <row r="45" spans="1:14" x14ac:dyDescent="0.2">
      <c r="A45" s="67" t="s">
        <v>82</v>
      </c>
      <c r="B45" s="67" t="s">
        <v>82</v>
      </c>
      <c r="C45" s="68" t="s">
        <v>83</v>
      </c>
      <c r="D45" s="64">
        <v>6319</v>
      </c>
      <c r="E45" s="65"/>
      <c r="F45" s="66">
        <f t="shared" si="1"/>
        <v>107237</v>
      </c>
      <c r="G45" s="44"/>
      <c r="H45" s="16"/>
      <c r="I45" s="16"/>
      <c r="K45" s="16"/>
      <c r="L45" s="36"/>
      <c r="M45" s="36"/>
      <c r="N45" s="36"/>
    </row>
    <row r="46" spans="1:14" x14ac:dyDescent="0.2">
      <c r="A46" s="67" t="s">
        <v>84</v>
      </c>
      <c r="B46" s="67" t="s">
        <v>84</v>
      </c>
      <c r="C46" s="68" t="s">
        <v>85</v>
      </c>
      <c r="D46" s="64">
        <v>9860</v>
      </c>
      <c r="E46" s="65"/>
      <c r="F46" s="66">
        <f t="shared" si="1"/>
        <v>167329</v>
      </c>
      <c r="G46" s="44"/>
      <c r="H46" s="16"/>
      <c r="I46" s="16"/>
      <c r="K46" s="16"/>
      <c r="L46" s="36"/>
      <c r="M46" s="36"/>
      <c r="N46" s="36"/>
    </row>
    <row r="47" spans="1:14" x14ac:dyDescent="0.2">
      <c r="A47" s="67" t="s">
        <v>86</v>
      </c>
      <c r="B47" s="67" t="s">
        <v>86</v>
      </c>
      <c r="C47" s="68" t="s">
        <v>236</v>
      </c>
      <c r="D47" s="64">
        <v>34013</v>
      </c>
      <c r="E47" s="65"/>
      <c r="F47" s="66">
        <f t="shared" si="1"/>
        <v>577218</v>
      </c>
      <c r="G47" s="44"/>
      <c r="H47" s="16"/>
      <c r="I47" s="16"/>
      <c r="K47" s="16"/>
      <c r="L47" s="36"/>
      <c r="M47" s="36"/>
      <c r="N47" s="36"/>
    </row>
    <row r="48" spans="1:14" x14ac:dyDescent="0.2">
      <c r="A48" s="67" t="s">
        <v>87</v>
      </c>
      <c r="B48" s="67" t="s">
        <v>87</v>
      </c>
      <c r="C48" s="68" t="s">
        <v>88</v>
      </c>
      <c r="D48" s="64">
        <v>5964</v>
      </c>
      <c r="E48" s="65"/>
      <c r="F48" s="66">
        <f t="shared" si="1"/>
        <v>101212</v>
      </c>
      <c r="G48" s="44"/>
      <c r="H48" s="16"/>
      <c r="I48" s="16"/>
      <c r="K48" s="16"/>
      <c r="L48" s="36"/>
      <c r="M48" s="36"/>
      <c r="N48" s="36"/>
    </row>
    <row r="49" spans="1:14" x14ac:dyDescent="0.2">
      <c r="A49" s="67" t="s">
        <v>89</v>
      </c>
      <c r="B49" s="67" t="s">
        <v>89</v>
      </c>
      <c r="C49" s="68" t="s">
        <v>90</v>
      </c>
      <c r="D49" s="64">
        <v>54552</v>
      </c>
      <c r="E49" s="65"/>
      <c r="F49" s="66">
        <f t="shared" si="1"/>
        <v>925775</v>
      </c>
      <c r="G49" s="44"/>
      <c r="H49" s="16"/>
      <c r="I49" s="16"/>
      <c r="K49" s="16"/>
      <c r="L49" s="36"/>
      <c r="M49" s="36"/>
      <c r="N49" s="36"/>
    </row>
    <row r="50" spans="1:14" x14ac:dyDescent="0.2">
      <c r="A50" s="67" t="s">
        <v>91</v>
      </c>
      <c r="B50" s="67" t="s">
        <v>91</v>
      </c>
      <c r="C50" s="68" t="s">
        <v>92</v>
      </c>
      <c r="D50" s="64">
        <v>8566</v>
      </c>
      <c r="E50" s="65"/>
      <c r="F50" s="66">
        <f t="shared" si="1"/>
        <v>145369</v>
      </c>
      <c r="G50" s="44"/>
      <c r="H50" s="16"/>
      <c r="I50" s="16"/>
      <c r="K50" s="16"/>
      <c r="L50" s="36"/>
      <c r="M50" s="36"/>
      <c r="N50" s="36"/>
    </row>
    <row r="51" spans="1:14" x14ac:dyDescent="0.2">
      <c r="A51" s="67" t="s">
        <v>93</v>
      </c>
      <c r="B51" s="67" t="s">
        <v>93</v>
      </c>
      <c r="C51" s="68" t="s">
        <v>94</v>
      </c>
      <c r="D51" s="64">
        <v>31665</v>
      </c>
      <c r="E51" s="65"/>
      <c r="F51" s="66">
        <f t="shared" si="1"/>
        <v>537371</v>
      </c>
      <c r="G51" s="44"/>
      <c r="H51" s="16"/>
      <c r="I51" s="16"/>
      <c r="K51" s="16"/>
      <c r="L51" s="36"/>
      <c r="M51" s="36"/>
      <c r="N51" s="36"/>
    </row>
    <row r="52" spans="1:14" x14ac:dyDescent="0.2">
      <c r="A52" s="67" t="s">
        <v>95</v>
      </c>
      <c r="B52" s="67" t="s">
        <v>95</v>
      </c>
      <c r="C52" s="68" t="s">
        <v>96</v>
      </c>
      <c r="D52" s="64">
        <v>1637</v>
      </c>
      <c r="E52" s="65"/>
      <c r="F52" s="66">
        <f t="shared" si="1"/>
        <v>27781</v>
      </c>
      <c r="G52" s="44"/>
      <c r="H52" s="16"/>
      <c r="I52" s="16"/>
      <c r="K52" s="16"/>
      <c r="L52" s="36"/>
      <c r="M52" s="36"/>
      <c r="N52" s="36"/>
    </row>
    <row r="53" spans="1:14" x14ac:dyDescent="0.2">
      <c r="A53" s="67" t="s">
        <v>97</v>
      </c>
      <c r="B53" s="67" t="s">
        <v>97</v>
      </c>
      <c r="C53" s="68" t="s">
        <v>98</v>
      </c>
      <c r="D53" s="64">
        <v>1191</v>
      </c>
      <c r="E53" s="65"/>
      <c r="F53" s="66">
        <f t="shared" si="1"/>
        <v>20212</v>
      </c>
      <c r="G53" s="44"/>
      <c r="H53" s="16"/>
      <c r="I53" s="16"/>
      <c r="K53" s="16"/>
      <c r="L53" s="36"/>
      <c r="M53" s="36"/>
      <c r="N53" s="36"/>
    </row>
    <row r="54" spans="1:14" x14ac:dyDescent="0.2">
      <c r="A54" s="67" t="s">
        <v>99</v>
      </c>
      <c r="B54" s="67" t="s">
        <v>99</v>
      </c>
      <c r="C54" s="68" t="s">
        <v>100</v>
      </c>
      <c r="D54" s="64">
        <v>7961</v>
      </c>
      <c r="E54" s="65"/>
      <c r="F54" s="66">
        <f t="shared" si="1"/>
        <v>135102</v>
      </c>
      <c r="G54" s="44"/>
      <c r="H54" s="16"/>
      <c r="I54" s="16"/>
      <c r="K54" s="16"/>
      <c r="L54" s="36"/>
      <c r="M54" s="36"/>
      <c r="N54" s="36"/>
    </row>
    <row r="55" spans="1:14" x14ac:dyDescent="0.2">
      <c r="A55" s="67" t="s">
        <v>101</v>
      </c>
      <c r="B55" s="67" t="s">
        <v>101</v>
      </c>
      <c r="C55" s="68" t="s">
        <v>102</v>
      </c>
      <c r="D55" s="64">
        <v>3169</v>
      </c>
      <c r="E55" s="65"/>
      <c r="F55" s="66">
        <f t="shared" si="1"/>
        <v>53780</v>
      </c>
      <c r="G55" s="44"/>
      <c r="H55" s="16"/>
      <c r="I55" s="16"/>
      <c r="K55" s="16"/>
      <c r="L55" s="36"/>
      <c r="M55" s="36"/>
      <c r="N55" s="36"/>
    </row>
    <row r="56" spans="1:14" x14ac:dyDescent="0.2">
      <c r="A56" s="67" t="s">
        <v>103</v>
      </c>
      <c r="B56" s="67" t="s">
        <v>103</v>
      </c>
      <c r="C56" s="68" t="s">
        <v>104</v>
      </c>
      <c r="D56" s="64">
        <v>71710</v>
      </c>
      <c r="E56" s="65"/>
      <c r="F56" s="66">
        <f t="shared" si="1"/>
        <v>1216955</v>
      </c>
      <c r="G56" s="44"/>
      <c r="H56" s="16"/>
      <c r="I56" s="16"/>
      <c r="K56" s="16"/>
      <c r="L56" s="36"/>
      <c r="M56" s="36"/>
      <c r="N56" s="36"/>
    </row>
    <row r="57" spans="1:14" x14ac:dyDescent="0.2">
      <c r="A57" s="67" t="s">
        <v>105</v>
      </c>
      <c r="B57" s="67" t="s">
        <v>105</v>
      </c>
      <c r="C57" s="68" t="s">
        <v>106</v>
      </c>
      <c r="D57" s="64">
        <v>2745</v>
      </c>
      <c r="E57" s="65"/>
      <c r="F57" s="66">
        <f t="shared" si="1"/>
        <v>46584</v>
      </c>
      <c r="G57" s="44"/>
      <c r="H57" s="16"/>
      <c r="I57" s="16"/>
      <c r="K57" s="16"/>
      <c r="L57" s="36"/>
      <c r="M57" s="36"/>
      <c r="N57" s="36"/>
    </row>
    <row r="58" spans="1:14" x14ac:dyDescent="0.2">
      <c r="A58" s="67" t="s">
        <v>105</v>
      </c>
      <c r="B58" s="67" t="s">
        <v>237</v>
      </c>
      <c r="C58" s="68" t="s">
        <v>238</v>
      </c>
      <c r="D58" s="64">
        <v>2870</v>
      </c>
      <c r="E58" s="65"/>
      <c r="F58" s="66">
        <f t="shared" si="1"/>
        <v>48705</v>
      </c>
      <c r="G58" s="44"/>
      <c r="H58" s="16"/>
      <c r="I58" s="16"/>
      <c r="K58" s="16"/>
      <c r="L58" s="36"/>
      <c r="M58" s="36"/>
      <c r="N58" s="36"/>
    </row>
    <row r="59" spans="1:14" x14ac:dyDescent="0.2">
      <c r="A59" s="67" t="s">
        <v>105</v>
      </c>
      <c r="B59" s="67" t="s">
        <v>239</v>
      </c>
      <c r="C59" s="68" t="s">
        <v>240</v>
      </c>
      <c r="D59" s="64">
        <v>903</v>
      </c>
      <c r="E59" s="65"/>
      <c r="F59" s="66">
        <f t="shared" si="1"/>
        <v>15324</v>
      </c>
      <c r="G59" s="44"/>
      <c r="H59" s="16"/>
      <c r="I59" s="16"/>
      <c r="K59" s="16"/>
      <c r="L59" s="36"/>
      <c r="M59" s="36"/>
      <c r="N59" s="36"/>
    </row>
    <row r="60" spans="1:14" x14ac:dyDescent="0.2">
      <c r="A60" s="67" t="s">
        <v>107</v>
      </c>
      <c r="B60" s="67" t="s">
        <v>107</v>
      </c>
      <c r="C60" s="68" t="s">
        <v>108</v>
      </c>
      <c r="D60" s="64">
        <v>20850</v>
      </c>
      <c r="E60" s="65"/>
      <c r="F60" s="66">
        <f t="shared" si="1"/>
        <v>353835</v>
      </c>
      <c r="G60" s="44"/>
      <c r="H60" s="16"/>
      <c r="I60" s="16"/>
      <c r="K60" s="16"/>
      <c r="L60" s="36"/>
      <c r="M60" s="36"/>
      <c r="N60" s="36"/>
    </row>
    <row r="61" spans="1:14" x14ac:dyDescent="0.2">
      <c r="A61" s="67" t="s">
        <v>109</v>
      </c>
      <c r="B61" s="67" t="s">
        <v>109</v>
      </c>
      <c r="C61" s="68" t="s">
        <v>110</v>
      </c>
      <c r="D61" s="64">
        <v>7186</v>
      </c>
      <c r="E61" s="65"/>
      <c r="F61" s="66">
        <f t="shared" si="1"/>
        <v>121950</v>
      </c>
      <c r="G61" s="44"/>
      <c r="H61" s="16"/>
      <c r="I61" s="16"/>
      <c r="K61" s="16"/>
      <c r="L61" s="36"/>
      <c r="M61" s="36"/>
      <c r="N61" s="36"/>
    </row>
    <row r="62" spans="1:14" x14ac:dyDescent="0.2">
      <c r="A62" s="67" t="s">
        <v>111</v>
      </c>
      <c r="B62" s="67" t="s">
        <v>111</v>
      </c>
      <c r="C62" s="68" t="s">
        <v>112</v>
      </c>
      <c r="D62" s="64">
        <v>13716</v>
      </c>
      <c r="E62" s="65"/>
      <c r="F62" s="66">
        <f t="shared" si="1"/>
        <v>232768</v>
      </c>
      <c r="G62" s="44"/>
      <c r="H62" s="16"/>
      <c r="I62" s="16"/>
      <c r="K62" s="16"/>
      <c r="L62" s="36"/>
      <c r="M62" s="36"/>
      <c r="N62" s="36"/>
    </row>
    <row r="63" spans="1:14" x14ac:dyDescent="0.2">
      <c r="A63" s="67" t="s">
        <v>113</v>
      </c>
      <c r="B63" s="67" t="s">
        <v>113</v>
      </c>
      <c r="C63" s="68" t="s">
        <v>114</v>
      </c>
      <c r="D63" s="64">
        <v>2943</v>
      </c>
      <c r="E63" s="65"/>
      <c r="F63" s="66">
        <f t="shared" si="1"/>
        <v>49944</v>
      </c>
      <c r="G63" s="44"/>
      <c r="H63" s="16"/>
      <c r="I63" s="16"/>
      <c r="K63" s="16"/>
      <c r="L63" s="36"/>
      <c r="M63" s="36"/>
      <c r="N63" s="36"/>
    </row>
    <row r="64" spans="1:14" x14ac:dyDescent="0.2">
      <c r="A64" s="67" t="s">
        <v>115</v>
      </c>
      <c r="B64" s="67" t="s">
        <v>115</v>
      </c>
      <c r="C64" s="68" t="s">
        <v>116</v>
      </c>
      <c r="D64" s="64">
        <v>8552</v>
      </c>
      <c r="E64" s="65"/>
      <c r="F64" s="66">
        <f t="shared" si="1"/>
        <v>145132</v>
      </c>
      <c r="G64" s="44"/>
      <c r="H64" s="16"/>
      <c r="I64" s="16"/>
      <c r="K64" s="16"/>
      <c r="L64" s="36"/>
      <c r="M64" s="36"/>
      <c r="N64" s="36"/>
    </row>
    <row r="65" spans="1:14" x14ac:dyDescent="0.2">
      <c r="A65" s="67" t="s">
        <v>117</v>
      </c>
      <c r="B65" s="67" t="s">
        <v>117</v>
      </c>
      <c r="C65" s="68" t="s">
        <v>118</v>
      </c>
      <c r="D65" s="64">
        <v>597</v>
      </c>
      <c r="E65" s="65"/>
      <c r="F65" s="66">
        <f t="shared" si="1"/>
        <v>10131</v>
      </c>
      <c r="G65" s="44"/>
      <c r="H65" s="16"/>
      <c r="I65" s="16"/>
      <c r="K65" s="16"/>
      <c r="L65" s="36"/>
      <c r="M65" s="36"/>
      <c r="N65" s="36"/>
    </row>
    <row r="66" spans="1:14" x14ac:dyDescent="0.2">
      <c r="A66" s="67" t="s">
        <v>119</v>
      </c>
      <c r="B66" s="67" t="s">
        <v>119</v>
      </c>
      <c r="C66" s="68" t="s">
        <v>120</v>
      </c>
      <c r="D66" s="64">
        <v>20754</v>
      </c>
      <c r="E66" s="65"/>
      <c r="F66" s="66">
        <f t="shared" si="1"/>
        <v>352206</v>
      </c>
      <c r="G66" s="44"/>
      <c r="H66" s="16"/>
      <c r="I66" s="16"/>
      <c r="K66" s="16"/>
      <c r="L66" s="36"/>
      <c r="M66" s="36"/>
      <c r="N66" s="36"/>
    </row>
    <row r="67" spans="1:14" x14ac:dyDescent="0.2">
      <c r="A67" s="67" t="s">
        <v>119</v>
      </c>
      <c r="B67" s="67" t="s">
        <v>241</v>
      </c>
      <c r="C67" s="68" t="s">
        <v>242</v>
      </c>
      <c r="D67" s="64">
        <v>6083</v>
      </c>
      <c r="E67" s="65"/>
      <c r="F67" s="66">
        <f t="shared" si="1"/>
        <v>103232</v>
      </c>
      <c r="G67" s="44"/>
      <c r="H67" s="16"/>
      <c r="I67" s="16"/>
      <c r="K67" s="16"/>
      <c r="L67" s="36"/>
      <c r="M67" s="36"/>
      <c r="N67" s="36"/>
    </row>
    <row r="68" spans="1:14" x14ac:dyDescent="0.2">
      <c r="A68" s="67" t="s">
        <v>121</v>
      </c>
      <c r="B68" s="67" t="s">
        <v>121</v>
      </c>
      <c r="C68" s="68" t="s">
        <v>122</v>
      </c>
      <c r="D68" s="64">
        <v>3761</v>
      </c>
      <c r="E68" s="65"/>
      <c r="F68" s="66">
        <f t="shared" si="1"/>
        <v>63826</v>
      </c>
      <c r="G68" s="44"/>
      <c r="H68" s="16"/>
      <c r="I68" s="16"/>
      <c r="K68" s="16"/>
      <c r="L68" s="36"/>
      <c r="M68" s="36"/>
      <c r="N68" s="36"/>
    </row>
    <row r="69" spans="1:14" x14ac:dyDescent="0.2">
      <c r="A69" s="67" t="s">
        <v>123</v>
      </c>
      <c r="B69" s="67" t="s">
        <v>123</v>
      </c>
      <c r="C69" s="68" t="s">
        <v>124</v>
      </c>
      <c r="D69" s="64">
        <v>34985</v>
      </c>
      <c r="E69" s="65"/>
      <c r="F69" s="66">
        <f t="shared" si="1"/>
        <v>593713</v>
      </c>
      <c r="G69" s="44"/>
      <c r="H69" s="16"/>
      <c r="I69" s="16"/>
      <c r="K69" s="16"/>
      <c r="L69" s="36"/>
      <c r="M69" s="36"/>
      <c r="N69" s="36"/>
    </row>
    <row r="70" spans="1:14" x14ac:dyDescent="0.2">
      <c r="A70" s="67" t="s">
        <v>125</v>
      </c>
      <c r="B70" s="67" t="s">
        <v>125</v>
      </c>
      <c r="C70" s="68" t="s">
        <v>126</v>
      </c>
      <c r="D70" s="64">
        <v>1100</v>
      </c>
      <c r="E70" s="65"/>
      <c r="F70" s="66">
        <f t="shared" si="1"/>
        <v>18668</v>
      </c>
      <c r="G70" s="44"/>
      <c r="H70" s="16"/>
      <c r="I70" s="16"/>
      <c r="K70" s="16"/>
      <c r="L70" s="36"/>
      <c r="M70" s="36"/>
      <c r="N70" s="36"/>
    </row>
    <row r="71" spans="1:14" x14ac:dyDescent="0.2">
      <c r="A71" s="67" t="s">
        <v>127</v>
      </c>
      <c r="B71" s="67" t="s">
        <v>127</v>
      </c>
      <c r="C71" s="68" t="s">
        <v>128</v>
      </c>
      <c r="D71" s="64">
        <v>10067</v>
      </c>
      <c r="E71" s="65"/>
      <c r="F71" s="66">
        <f t="shared" si="1"/>
        <v>170842</v>
      </c>
      <c r="G71" s="44"/>
      <c r="H71" s="16"/>
      <c r="I71" s="16"/>
      <c r="K71" s="16"/>
      <c r="L71" s="36"/>
      <c r="M71" s="36"/>
      <c r="N71" s="36"/>
    </row>
    <row r="72" spans="1:14" x14ac:dyDescent="0.2">
      <c r="A72" s="67" t="s">
        <v>129</v>
      </c>
      <c r="B72" s="67" t="s">
        <v>129</v>
      </c>
      <c r="C72" s="68" t="s">
        <v>130</v>
      </c>
      <c r="D72" s="64">
        <v>8965</v>
      </c>
      <c r="E72" s="65"/>
      <c r="F72" s="66">
        <f t="shared" ref="F72:F103" si="2">ROUND(D72*F$134,0)</f>
        <v>152141</v>
      </c>
      <c r="G72" s="44"/>
      <c r="H72" s="16"/>
      <c r="I72" s="16"/>
      <c r="K72" s="16"/>
      <c r="L72" s="36"/>
      <c r="M72" s="36"/>
      <c r="N72" s="36"/>
    </row>
    <row r="73" spans="1:14" x14ac:dyDescent="0.2">
      <c r="A73" s="67" t="s">
        <v>131</v>
      </c>
      <c r="B73" s="67" t="s">
        <v>131</v>
      </c>
      <c r="C73" s="68" t="s">
        <v>132</v>
      </c>
      <c r="D73" s="64">
        <v>11503</v>
      </c>
      <c r="E73" s="65"/>
      <c r="F73" s="66">
        <f t="shared" si="2"/>
        <v>195212</v>
      </c>
      <c r="G73" s="44"/>
      <c r="H73" s="16"/>
      <c r="I73" s="16"/>
      <c r="K73" s="16"/>
      <c r="L73" s="36"/>
      <c r="M73" s="36"/>
      <c r="N73" s="36"/>
    </row>
    <row r="74" spans="1:14" x14ac:dyDescent="0.2">
      <c r="A74" s="67" t="s">
        <v>133</v>
      </c>
      <c r="B74" s="67" t="s">
        <v>133</v>
      </c>
      <c r="C74" s="68" t="s">
        <v>134</v>
      </c>
      <c r="D74" s="64">
        <v>4387</v>
      </c>
      <c r="E74" s="65"/>
      <c r="F74" s="66">
        <f t="shared" si="2"/>
        <v>74450</v>
      </c>
      <c r="G74" s="44"/>
      <c r="H74" s="16"/>
      <c r="I74" s="16"/>
      <c r="K74" s="16"/>
      <c r="L74" s="36"/>
      <c r="M74" s="36"/>
      <c r="N74" s="36"/>
    </row>
    <row r="75" spans="1:14" x14ac:dyDescent="0.2">
      <c r="A75" s="67" t="s">
        <v>135</v>
      </c>
      <c r="B75" s="67" t="s">
        <v>135</v>
      </c>
      <c r="C75" s="68" t="s">
        <v>136</v>
      </c>
      <c r="D75" s="64">
        <v>2424</v>
      </c>
      <c r="E75" s="65"/>
      <c r="F75" s="66">
        <f t="shared" si="2"/>
        <v>41137</v>
      </c>
      <c r="G75" s="44"/>
      <c r="H75" s="16"/>
      <c r="I75" s="16"/>
      <c r="K75" s="16"/>
      <c r="L75" s="36"/>
      <c r="M75" s="36"/>
      <c r="N75" s="36"/>
    </row>
    <row r="76" spans="1:14" x14ac:dyDescent="0.2">
      <c r="A76" s="67" t="s">
        <v>137</v>
      </c>
      <c r="B76" s="67" t="s">
        <v>137</v>
      </c>
      <c r="C76" s="68" t="s">
        <v>138</v>
      </c>
      <c r="D76" s="64">
        <v>3314</v>
      </c>
      <c r="E76" s="65"/>
      <c r="F76" s="66">
        <f t="shared" si="2"/>
        <v>56240</v>
      </c>
      <c r="G76" s="44"/>
      <c r="H76" s="16"/>
      <c r="I76" s="16"/>
      <c r="K76" s="16"/>
      <c r="L76" s="36"/>
      <c r="M76" s="36"/>
      <c r="N76" s="36"/>
    </row>
    <row r="77" spans="1:14" x14ac:dyDescent="0.2">
      <c r="A77" s="67" t="s">
        <v>139</v>
      </c>
      <c r="B77" s="67" t="s">
        <v>139</v>
      </c>
      <c r="C77" s="68" t="s">
        <v>140</v>
      </c>
      <c r="D77" s="64">
        <v>6259</v>
      </c>
      <c r="E77" s="65"/>
      <c r="F77" s="66">
        <f t="shared" si="2"/>
        <v>106218</v>
      </c>
      <c r="G77" s="44"/>
      <c r="H77" s="16"/>
      <c r="I77" s="16"/>
      <c r="K77" s="16"/>
      <c r="L77" s="36"/>
      <c r="M77" s="36"/>
      <c r="N77" s="36"/>
    </row>
    <row r="78" spans="1:14" x14ac:dyDescent="0.2">
      <c r="A78" s="67" t="s">
        <v>141</v>
      </c>
      <c r="B78" s="67" t="s">
        <v>141</v>
      </c>
      <c r="C78" s="68" t="s">
        <v>142</v>
      </c>
      <c r="D78" s="64">
        <v>148951</v>
      </c>
      <c r="E78" s="65"/>
      <c r="F78" s="66">
        <f t="shared" si="2"/>
        <v>2527775</v>
      </c>
      <c r="G78" s="44"/>
      <c r="H78" s="16"/>
      <c r="I78" s="16"/>
      <c r="K78" s="16"/>
      <c r="L78" s="36"/>
      <c r="M78" s="36"/>
      <c r="N78" s="36"/>
    </row>
    <row r="79" spans="1:14" x14ac:dyDescent="0.2">
      <c r="A79" s="67" t="s">
        <v>143</v>
      </c>
      <c r="B79" s="67" t="s">
        <v>143</v>
      </c>
      <c r="C79" s="68" t="s">
        <v>144</v>
      </c>
      <c r="D79" s="64">
        <v>1903</v>
      </c>
      <c r="E79" s="65"/>
      <c r="F79" s="66">
        <f t="shared" si="2"/>
        <v>32295</v>
      </c>
      <c r="G79" s="44"/>
      <c r="H79" s="16"/>
      <c r="I79" s="16"/>
      <c r="K79" s="16"/>
      <c r="L79" s="36"/>
      <c r="M79" s="36"/>
      <c r="N79" s="36"/>
    </row>
    <row r="80" spans="1:14" x14ac:dyDescent="0.2">
      <c r="A80" s="67" t="s">
        <v>145</v>
      </c>
      <c r="B80" s="67" t="s">
        <v>145</v>
      </c>
      <c r="C80" s="68" t="s">
        <v>146</v>
      </c>
      <c r="D80" s="64">
        <v>4019</v>
      </c>
      <c r="E80" s="65"/>
      <c r="F80" s="66">
        <f t="shared" si="2"/>
        <v>68204</v>
      </c>
      <c r="G80" s="44"/>
      <c r="H80" s="16"/>
      <c r="I80" s="16"/>
      <c r="K80" s="16"/>
      <c r="L80" s="36"/>
      <c r="M80" s="36"/>
      <c r="N80" s="36"/>
    </row>
    <row r="81" spans="1:14" x14ac:dyDescent="0.2">
      <c r="A81" s="67" t="s">
        <v>147</v>
      </c>
      <c r="B81" s="67" t="s">
        <v>147</v>
      </c>
      <c r="C81" s="68" t="s">
        <v>148</v>
      </c>
      <c r="D81" s="64">
        <v>12849</v>
      </c>
      <c r="E81" s="65"/>
      <c r="F81" s="66">
        <f t="shared" si="2"/>
        <v>218054</v>
      </c>
      <c r="G81" s="44"/>
      <c r="H81" s="16"/>
      <c r="I81" s="16"/>
      <c r="K81" s="16"/>
      <c r="L81" s="36"/>
      <c r="M81" s="36"/>
      <c r="N81" s="36"/>
    </row>
    <row r="82" spans="1:14" x14ac:dyDescent="0.2">
      <c r="A82" s="67" t="s">
        <v>149</v>
      </c>
      <c r="B82" s="67" t="s">
        <v>149</v>
      </c>
      <c r="C82" s="68" t="s">
        <v>243</v>
      </c>
      <c r="D82" s="64">
        <v>15636</v>
      </c>
      <c r="E82" s="65"/>
      <c r="F82" s="66">
        <f t="shared" si="2"/>
        <v>265351</v>
      </c>
      <c r="G82" s="44"/>
      <c r="H82" s="16"/>
      <c r="I82" s="16"/>
      <c r="K82" s="16"/>
      <c r="L82" s="36"/>
      <c r="M82" s="36"/>
      <c r="N82" s="36"/>
    </row>
    <row r="83" spans="1:14" x14ac:dyDescent="0.2">
      <c r="A83" s="67" t="s">
        <v>150</v>
      </c>
      <c r="B83" s="67" t="s">
        <v>150</v>
      </c>
      <c r="C83" s="68" t="s">
        <v>151</v>
      </c>
      <c r="D83" s="64">
        <v>26458</v>
      </c>
      <c r="E83" s="65"/>
      <c r="F83" s="66">
        <f t="shared" si="2"/>
        <v>449006</v>
      </c>
      <c r="G83" s="44"/>
      <c r="H83" s="16"/>
      <c r="I83" s="16"/>
      <c r="K83" s="16"/>
      <c r="L83" s="36"/>
      <c r="M83" s="36"/>
      <c r="N83" s="36"/>
    </row>
    <row r="84" spans="1:14" x14ac:dyDescent="0.2">
      <c r="A84" s="67" t="s">
        <v>152</v>
      </c>
      <c r="B84" s="67" t="s">
        <v>152</v>
      </c>
      <c r="C84" s="68" t="s">
        <v>153</v>
      </c>
      <c r="D84" s="64">
        <v>1865</v>
      </c>
      <c r="E84" s="65"/>
      <c r="F84" s="66">
        <f t="shared" si="2"/>
        <v>31650</v>
      </c>
      <c r="G84" s="44"/>
      <c r="H84" s="16"/>
      <c r="I84" s="16"/>
      <c r="K84" s="16"/>
      <c r="L84" s="36"/>
      <c r="M84" s="36"/>
      <c r="N84" s="36"/>
    </row>
    <row r="85" spans="1:14" x14ac:dyDescent="0.2">
      <c r="A85" s="67" t="s">
        <v>154</v>
      </c>
      <c r="B85" s="67" t="s">
        <v>154</v>
      </c>
      <c r="C85" s="68" t="s">
        <v>155</v>
      </c>
      <c r="D85" s="64">
        <v>26438</v>
      </c>
      <c r="E85" s="65"/>
      <c r="F85" s="66">
        <f t="shared" si="2"/>
        <v>448666</v>
      </c>
      <c r="G85" s="44"/>
      <c r="H85" s="16"/>
      <c r="I85" s="16"/>
      <c r="K85" s="16"/>
      <c r="L85" s="36"/>
      <c r="M85" s="36"/>
      <c r="N85" s="36"/>
    </row>
    <row r="86" spans="1:14" x14ac:dyDescent="0.2">
      <c r="A86" s="67" t="s">
        <v>156</v>
      </c>
      <c r="B86" s="67" t="s">
        <v>156</v>
      </c>
      <c r="C86" s="68" t="s">
        <v>157</v>
      </c>
      <c r="D86" s="64">
        <v>7551</v>
      </c>
      <c r="E86" s="65"/>
      <c r="F86" s="66">
        <f t="shared" si="2"/>
        <v>128144</v>
      </c>
      <c r="G86" s="44"/>
      <c r="H86" s="16"/>
      <c r="I86" s="16"/>
      <c r="K86" s="16"/>
      <c r="L86" s="36"/>
      <c r="M86" s="36"/>
      <c r="N86" s="36"/>
    </row>
    <row r="87" spans="1:14" x14ac:dyDescent="0.2">
      <c r="A87" s="67" t="s">
        <v>156</v>
      </c>
      <c r="B87" s="67" t="s">
        <v>244</v>
      </c>
      <c r="C87" s="68" t="s">
        <v>245</v>
      </c>
      <c r="D87" s="64">
        <v>12017</v>
      </c>
      <c r="E87" s="65"/>
      <c r="F87" s="66">
        <f t="shared" si="2"/>
        <v>203935</v>
      </c>
      <c r="G87" s="44"/>
      <c r="H87" s="16"/>
      <c r="I87" s="16"/>
      <c r="K87" s="16"/>
      <c r="L87" s="36"/>
      <c r="M87" s="36"/>
      <c r="N87" s="36"/>
    </row>
    <row r="88" spans="1:14" x14ac:dyDescent="0.2">
      <c r="A88" s="67" t="s">
        <v>158</v>
      </c>
      <c r="B88" s="67" t="s">
        <v>158</v>
      </c>
      <c r="C88" s="68" t="s">
        <v>159</v>
      </c>
      <c r="D88" s="64">
        <v>1316</v>
      </c>
      <c r="E88" s="65"/>
      <c r="F88" s="66">
        <f t="shared" si="2"/>
        <v>22333</v>
      </c>
      <c r="G88" s="44"/>
      <c r="H88" s="16"/>
      <c r="I88" s="16"/>
      <c r="K88" s="16"/>
      <c r="L88" s="36"/>
      <c r="M88" s="36"/>
      <c r="N88" s="36"/>
    </row>
    <row r="89" spans="1:14" x14ac:dyDescent="0.2">
      <c r="A89" s="67" t="s">
        <v>160</v>
      </c>
      <c r="B89" s="67" t="s">
        <v>160</v>
      </c>
      <c r="C89" s="68" t="s">
        <v>161</v>
      </c>
      <c r="D89" s="64">
        <v>5822</v>
      </c>
      <c r="E89" s="65"/>
      <c r="F89" s="66">
        <f t="shared" si="2"/>
        <v>98802</v>
      </c>
      <c r="G89" s="44"/>
      <c r="H89" s="16"/>
      <c r="I89" s="16"/>
      <c r="K89" s="16"/>
      <c r="L89" s="36"/>
      <c r="M89" s="36"/>
      <c r="N89" s="36"/>
    </row>
    <row r="90" spans="1:14" x14ac:dyDescent="0.2">
      <c r="A90" s="67" t="s">
        <v>162</v>
      </c>
      <c r="B90" s="67" t="s">
        <v>162</v>
      </c>
      <c r="C90" s="68" t="s">
        <v>163</v>
      </c>
      <c r="D90" s="64">
        <v>9209</v>
      </c>
      <c r="E90" s="65"/>
      <c r="F90" s="66">
        <f t="shared" si="2"/>
        <v>156281</v>
      </c>
      <c r="G90" s="44"/>
      <c r="H90" s="16"/>
      <c r="I90" s="16"/>
      <c r="K90" s="16"/>
      <c r="L90" s="36"/>
      <c r="M90" s="36"/>
      <c r="N90" s="36"/>
    </row>
    <row r="91" spans="1:14" x14ac:dyDescent="0.2">
      <c r="A91" s="67" t="s">
        <v>164</v>
      </c>
      <c r="B91" s="67" t="s">
        <v>164</v>
      </c>
      <c r="C91" s="68" t="s">
        <v>165</v>
      </c>
      <c r="D91" s="64">
        <v>1715</v>
      </c>
      <c r="E91" s="65"/>
      <c r="F91" s="66">
        <f t="shared" si="2"/>
        <v>29104</v>
      </c>
      <c r="G91" s="44"/>
      <c r="H91" s="16"/>
      <c r="I91" s="16"/>
      <c r="K91" s="16"/>
      <c r="L91" s="36"/>
      <c r="M91" s="36"/>
      <c r="N91" s="36"/>
    </row>
    <row r="92" spans="1:14" x14ac:dyDescent="0.2">
      <c r="A92" s="67" t="s">
        <v>166</v>
      </c>
      <c r="B92" s="67" t="s">
        <v>166</v>
      </c>
      <c r="C92" s="68" t="s">
        <v>167</v>
      </c>
      <c r="D92" s="64">
        <v>4611</v>
      </c>
      <c r="E92" s="65"/>
      <c r="F92" s="66">
        <f t="shared" si="2"/>
        <v>78251</v>
      </c>
      <c r="G92" s="44"/>
      <c r="H92" s="16"/>
      <c r="I92" s="16"/>
      <c r="K92" s="16"/>
      <c r="L92" s="36"/>
      <c r="M92" s="36"/>
      <c r="N92" s="36"/>
    </row>
    <row r="93" spans="1:14" x14ac:dyDescent="0.2">
      <c r="A93" s="67" t="s">
        <v>168</v>
      </c>
      <c r="B93" s="67" t="s">
        <v>168</v>
      </c>
      <c r="C93" s="68" t="s">
        <v>169</v>
      </c>
      <c r="D93" s="64">
        <v>23685</v>
      </c>
      <c r="E93" s="65"/>
      <c r="F93" s="66">
        <f t="shared" si="2"/>
        <v>401947</v>
      </c>
      <c r="G93" s="44"/>
      <c r="H93" s="16"/>
      <c r="I93" s="16"/>
      <c r="K93" s="16"/>
      <c r="L93" s="36"/>
      <c r="M93" s="36"/>
      <c r="N93" s="36"/>
    </row>
    <row r="94" spans="1:14" x14ac:dyDescent="0.2">
      <c r="A94" s="67" t="s">
        <v>170</v>
      </c>
      <c r="B94" s="67" t="s">
        <v>170</v>
      </c>
      <c r="C94" s="68" t="s">
        <v>171</v>
      </c>
      <c r="D94" s="64">
        <v>2185</v>
      </c>
      <c r="E94" s="65"/>
      <c r="F94" s="66">
        <f t="shared" si="2"/>
        <v>37081</v>
      </c>
      <c r="G94" s="44"/>
      <c r="H94" s="16"/>
      <c r="I94" s="16"/>
      <c r="K94" s="16"/>
      <c r="L94" s="36"/>
      <c r="M94" s="36"/>
      <c r="N94" s="36"/>
    </row>
    <row r="95" spans="1:14" x14ac:dyDescent="0.2">
      <c r="A95" s="67" t="s">
        <v>172</v>
      </c>
      <c r="B95" s="67" t="s">
        <v>172</v>
      </c>
      <c r="C95" s="68" t="s">
        <v>173</v>
      </c>
      <c r="D95" s="64">
        <v>17799</v>
      </c>
      <c r="E95" s="65"/>
      <c r="F95" s="66">
        <f t="shared" si="2"/>
        <v>302058</v>
      </c>
      <c r="G95" s="44"/>
      <c r="H95" s="16"/>
      <c r="I95" s="16"/>
      <c r="K95" s="16"/>
      <c r="L95" s="36"/>
      <c r="M95" s="36"/>
      <c r="N95" s="36"/>
    </row>
    <row r="96" spans="1:14" x14ac:dyDescent="0.2">
      <c r="A96" s="67" t="s">
        <v>172</v>
      </c>
      <c r="B96" s="67" t="s">
        <v>246</v>
      </c>
      <c r="C96" s="68" t="s">
        <v>247</v>
      </c>
      <c r="D96" s="64">
        <v>4744</v>
      </c>
      <c r="E96" s="65"/>
      <c r="F96" s="66">
        <f t="shared" si="2"/>
        <v>80508</v>
      </c>
      <c r="G96" s="44"/>
      <c r="H96" s="16"/>
      <c r="I96" s="16"/>
      <c r="K96" s="16"/>
      <c r="L96" s="36"/>
      <c r="M96" s="36"/>
      <c r="N96" s="36"/>
    </row>
    <row r="97" spans="1:14" x14ac:dyDescent="0.2">
      <c r="A97" s="67" t="s">
        <v>174</v>
      </c>
      <c r="B97" s="67" t="s">
        <v>174</v>
      </c>
      <c r="C97" s="68" t="s">
        <v>175</v>
      </c>
      <c r="D97" s="64">
        <v>7435</v>
      </c>
      <c r="E97" s="65"/>
      <c r="F97" s="66">
        <f t="shared" si="2"/>
        <v>126176</v>
      </c>
      <c r="G97" s="44"/>
      <c r="H97" s="16"/>
      <c r="I97" s="16"/>
      <c r="K97" s="16"/>
      <c r="L97" s="36"/>
      <c r="M97" s="36"/>
      <c r="N97" s="36"/>
    </row>
    <row r="98" spans="1:14" x14ac:dyDescent="0.2">
      <c r="A98" s="67" t="s">
        <v>176</v>
      </c>
      <c r="B98" s="67" t="s">
        <v>176</v>
      </c>
      <c r="C98" s="68" t="s">
        <v>177</v>
      </c>
      <c r="D98" s="64">
        <v>23427</v>
      </c>
      <c r="E98" s="65"/>
      <c r="F98" s="66">
        <f t="shared" si="2"/>
        <v>397568</v>
      </c>
      <c r="G98" s="44"/>
      <c r="H98" s="16"/>
      <c r="I98" s="16"/>
      <c r="K98" s="16"/>
      <c r="L98" s="36"/>
      <c r="M98" s="36"/>
      <c r="N98" s="36"/>
    </row>
    <row r="99" spans="1:14" x14ac:dyDescent="0.2">
      <c r="A99" s="67" t="s">
        <v>178</v>
      </c>
      <c r="B99" s="67" t="s">
        <v>178</v>
      </c>
      <c r="C99" s="68" t="s">
        <v>179</v>
      </c>
      <c r="D99" s="64">
        <v>12732</v>
      </c>
      <c r="E99" s="65"/>
      <c r="F99" s="66">
        <f t="shared" si="2"/>
        <v>216069</v>
      </c>
      <c r="G99" s="44"/>
      <c r="H99" s="16"/>
      <c r="I99" s="16"/>
      <c r="K99" s="16"/>
      <c r="L99" s="36"/>
      <c r="M99" s="36"/>
      <c r="N99" s="36"/>
    </row>
    <row r="100" spans="1:14" x14ac:dyDescent="0.2">
      <c r="A100" s="67" t="s">
        <v>180</v>
      </c>
      <c r="B100" s="67" t="s">
        <v>180</v>
      </c>
      <c r="C100" s="68" t="s">
        <v>248</v>
      </c>
      <c r="D100" s="64">
        <v>19725</v>
      </c>
      <c r="E100" s="65"/>
      <c r="F100" s="66">
        <f t="shared" si="2"/>
        <v>334743</v>
      </c>
      <c r="G100" s="44"/>
      <c r="H100" s="16"/>
      <c r="I100" s="16"/>
      <c r="K100" s="16"/>
      <c r="L100" s="36"/>
      <c r="M100" s="36"/>
      <c r="N100" s="36"/>
    </row>
    <row r="101" spans="1:14" x14ac:dyDescent="0.2">
      <c r="A101" s="67" t="s">
        <v>181</v>
      </c>
      <c r="B101" s="67" t="s">
        <v>181</v>
      </c>
      <c r="C101" s="68" t="s">
        <v>182</v>
      </c>
      <c r="D101" s="64">
        <v>8292</v>
      </c>
      <c r="E101" s="65"/>
      <c r="F101" s="66">
        <f t="shared" si="2"/>
        <v>140719</v>
      </c>
      <c r="G101" s="44"/>
      <c r="H101" s="16"/>
      <c r="I101" s="16"/>
      <c r="K101" s="16"/>
      <c r="L101" s="36"/>
      <c r="M101" s="36"/>
      <c r="N101" s="36"/>
    </row>
    <row r="102" spans="1:14" x14ac:dyDescent="0.2">
      <c r="A102" s="67" t="s">
        <v>183</v>
      </c>
      <c r="B102" s="67" t="s">
        <v>183</v>
      </c>
      <c r="C102" s="68" t="s">
        <v>184</v>
      </c>
      <c r="D102" s="64">
        <v>8464</v>
      </c>
      <c r="E102" s="65"/>
      <c r="F102" s="66">
        <f t="shared" si="2"/>
        <v>143638</v>
      </c>
      <c r="G102" s="44"/>
      <c r="H102" s="16"/>
      <c r="I102" s="16"/>
      <c r="K102" s="16"/>
      <c r="L102" s="36"/>
      <c r="M102" s="36"/>
      <c r="N102" s="36"/>
    </row>
    <row r="103" spans="1:14" x14ac:dyDescent="0.2">
      <c r="A103" s="67" t="s">
        <v>183</v>
      </c>
      <c r="B103" s="67" t="s">
        <v>249</v>
      </c>
      <c r="C103" s="68" t="s">
        <v>250</v>
      </c>
      <c r="D103" s="64">
        <v>3061</v>
      </c>
      <c r="E103" s="65"/>
      <c r="F103" s="66">
        <f t="shared" si="2"/>
        <v>51947</v>
      </c>
      <c r="G103" s="44"/>
      <c r="H103" s="16"/>
      <c r="I103" s="16"/>
      <c r="K103" s="16"/>
      <c r="L103" s="36"/>
      <c r="M103" s="36"/>
      <c r="N103" s="36"/>
    </row>
    <row r="104" spans="1:14" x14ac:dyDescent="0.2">
      <c r="A104" s="67" t="s">
        <v>185</v>
      </c>
      <c r="B104" s="67" t="s">
        <v>185</v>
      </c>
      <c r="C104" s="68" t="s">
        <v>186</v>
      </c>
      <c r="D104" s="64">
        <v>5876</v>
      </c>
      <c r="E104" s="65"/>
      <c r="F104" s="66">
        <f t="shared" ref="F104:F123" si="3">ROUND(D104*F$134,0)</f>
        <v>99719</v>
      </c>
      <c r="G104" s="44"/>
      <c r="H104" s="16"/>
      <c r="I104" s="16"/>
      <c r="K104" s="16"/>
      <c r="L104" s="36"/>
      <c r="M104" s="36"/>
      <c r="N104" s="36"/>
    </row>
    <row r="105" spans="1:14" x14ac:dyDescent="0.2">
      <c r="A105" s="67" t="s">
        <v>187</v>
      </c>
      <c r="B105" s="67" t="s">
        <v>187</v>
      </c>
      <c r="C105" s="68" t="s">
        <v>188</v>
      </c>
      <c r="D105" s="64">
        <v>8582</v>
      </c>
      <c r="E105" s="65"/>
      <c r="F105" s="66">
        <f t="shared" si="3"/>
        <v>145641</v>
      </c>
      <c r="G105" s="44"/>
      <c r="H105" s="16"/>
      <c r="I105" s="16"/>
      <c r="K105" s="16"/>
      <c r="L105" s="36"/>
      <c r="M105" s="36"/>
      <c r="N105" s="36"/>
    </row>
    <row r="106" spans="1:14" x14ac:dyDescent="0.2">
      <c r="A106" s="67" t="s">
        <v>189</v>
      </c>
      <c r="B106" s="67" t="s">
        <v>189</v>
      </c>
      <c r="C106" s="68" t="s">
        <v>190</v>
      </c>
      <c r="D106" s="64">
        <v>6190</v>
      </c>
      <c r="E106" s="65"/>
      <c r="F106" s="66">
        <f t="shared" si="3"/>
        <v>105047</v>
      </c>
      <c r="G106" s="44"/>
      <c r="H106" s="16"/>
      <c r="I106" s="16"/>
      <c r="K106" s="16"/>
      <c r="L106" s="36"/>
      <c r="M106" s="36"/>
      <c r="N106" s="36"/>
    </row>
    <row r="107" spans="1:14" x14ac:dyDescent="0.2">
      <c r="A107" s="67" t="s">
        <v>191</v>
      </c>
      <c r="B107" s="67" t="s">
        <v>191</v>
      </c>
      <c r="C107" s="68" t="s">
        <v>192</v>
      </c>
      <c r="D107" s="64">
        <v>8215</v>
      </c>
      <c r="E107" s="65"/>
      <c r="F107" s="66">
        <f t="shared" si="3"/>
        <v>139413</v>
      </c>
      <c r="G107" s="44"/>
      <c r="H107" s="16"/>
      <c r="I107" s="16"/>
      <c r="K107" s="16"/>
      <c r="L107" s="36"/>
      <c r="M107" s="36"/>
      <c r="N107" s="36"/>
    </row>
    <row r="108" spans="1:14" x14ac:dyDescent="0.2">
      <c r="A108" s="67" t="s">
        <v>191</v>
      </c>
      <c r="B108" s="67" t="s">
        <v>251</v>
      </c>
      <c r="C108" s="68" t="s">
        <v>252</v>
      </c>
      <c r="D108" s="64">
        <v>1201</v>
      </c>
      <c r="E108" s="65"/>
      <c r="F108" s="66">
        <f t="shared" si="3"/>
        <v>20382</v>
      </c>
      <c r="G108" s="44"/>
      <c r="H108" s="16"/>
      <c r="I108" s="16"/>
      <c r="K108" s="16"/>
      <c r="L108" s="36"/>
      <c r="M108" s="36"/>
      <c r="N108" s="36"/>
    </row>
    <row r="109" spans="1:14" x14ac:dyDescent="0.2">
      <c r="A109" s="67" t="s">
        <v>191</v>
      </c>
      <c r="B109" s="67" t="s">
        <v>253</v>
      </c>
      <c r="C109" s="68" t="s">
        <v>254</v>
      </c>
      <c r="D109" s="64">
        <v>1611</v>
      </c>
      <c r="E109" s="65"/>
      <c r="F109" s="66">
        <f t="shared" si="3"/>
        <v>27339</v>
      </c>
      <c r="G109" s="44"/>
      <c r="H109" s="16"/>
      <c r="I109" s="16"/>
      <c r="K109" s="16"/>
      <c r="L109" s="36"/>
      <c r="M109" s="36"/>
      <c r="N109" s="36"/>
    </row>
    <row r="110" spans="1:14" x14ac:dyDescent="0.2">
      <c r="A110" s="67" t="s">
        <v>193</v>
      </c>
      <c r="B110" s="67" t="s">
        <v>193</v>
      </c>
      <c r="C110" s="68" t="s">
        <v>194</v>
      </c>
      <c r="D110" s="64">
        <v>1952</v>
      </c>
      <c r="E110" s="65"/>
      <c r="F110" s="66">
        <f t="shared" si="3"/>
        <v>33126</v>
      </c>
      <c r="G110" s="44"/>
      <c r="H110" s="16"/>
      <c r="I110" s="16"/>
      <c r="K110" s="16"/>
      <c r="L110" s="36"/>
      <c r="M110" s="36"/>
      <c r="N110" s="36"/>
    </row>
    <row r="111" spans="1:14" x14ac:dyDescent="0.2">
      <c r="A111" s="67" t="s">
        <v>195</v>
      </c>
      <c r="B111" s="67" t="s">
        <v>195</v>
      </c>
      <c r="C111" s="68" t="s">
        <v>196</v>
      </c>
      <c r="D111" s="64">
        <v>3485</v>
      </c>
      <c r="E111" s="65"/>
      <c r="F111" s="66">
        <f t="shared" si="3"/>
        <v>59142</v>
      </c>
      <c r="G111" s="44"/>
      <c r="H111" s="16"/>
      <c r="I111" s="16"/>
      <c r="K111" s="16"/>
      <c r="L111" s="36"/>
      <c r="M111" s="36"/>
      <c r="N111" s="36"/>
    </row>
    <row r="112" spans="1:14" x14ac:dyDescent="0.2">
      <c r="A112" s="67" t="s">
        <v>197</v>
      </c>
      <c r="B112" s="67" t="s">
        <v>197</v>
      </c>
      <c r="C112" s="68" t="s">
        <v>198</v>
      </c>
      <c r="D112" s="64">
        <v>590</v>
      </c>
      <c r="E112" s="65"/>
      <c r="F112" s="66">
        <f t="shared" si="3"/>
        <v>10013</v>
      </c>
      <c r="G112" s="44"/>
      <c r="H112" s="16"/>
      <c r="I112" s="16"/>
      <c r="K112" s="16"/>
      <c r="L112" s="36"/>
      <c r="M112" s="36"/>
      <c r="N112" s="36"/>
    </row>
    <row r="113" spans="1:14" x14ac:dyDescent="0.2">
      <c r="A113" s="67" t="s">
        <v>199</v>
      </c>
      <c r="B113" s="67" t="s">
        <v>199</v>
      </c>
      <c r="C113" s="68" t="s">
        <v>200</v>
      </c>
      <c r="D113" s="64">
        <v>42278</v>
      </c>
      <c r="E113" s="65"/>
      <c r="F113" s="66">
        <f t="shared" si="3"/>
        <v>717479</v>
      </c>
      <c r="G113" s="44"/>
      <c r="H113" s="16"/>
      <c r="I113" s="16"/>
      <c r="K113" s="16"/>
      <c r="L113" s="36"/>
      <c r="M113" s="36"/>
      <c r="N113" s="36"/>
    </row>
    <row r="114" spans="1:14" x14ac:dyDescent="0.2">
      <c r="A114" s="67" t="s">
        <v>201</v>
      </c>
      <c r="B114" s="67" t="s">
        <v>201</v>
      </c>
      <c r="C114" s="68" t="s">
        <v>202</v>
      </c>
      <c r="D114" s="64">
        <v>6416</v>
      </c>
      <c r="E114" s="65"/>
      <c r="F114" s="66">
        <f t="shared" si="3"/>
        <v>108883</v>
      </c>
      <c r="G114" s="44"/>
      <c r="H114" s="16"/>
      <c r="I114" s="16"/>
      <c r="K114" s="16"/>
      <c r="L114" s="36"/>
      <c r="M114" s="36"/>
      <c r="N114" s="36"/>
    </row>
    <row r="115" spans="1:14" x14ac:dyDescent="0.2">
      <c r="A115" s="67" t="s">
        <v>203</v>
      </c>
      <c r="B115" s="67" t="s">
        <v>203</v>
      </c>
      <c r="C115" s="68" t="s">
        <v>204</v>
      </c>
      <c r="D115" s="64">
        <v>159462</v>
      </c>
      <c r="E115" s="65"/>
      <c r="F115" s="66">
        <f t="shared" si="3"/>
        <v>2706152</v>
      </c>
      <c r="G115" s="44"/>
      <c r="H115" s="16"/>
      <c r="I115" s="16"/>
      <c r="K115" s="16"/>
      <c r="L115" s="36"/>
      <c r="M115" s="36"/>
      <c r="N115" s="36"/>
    </row>
    <row r="116" spans="1:14" x14ac:dyDescent="0.2">
      <c r="A116" s="67" t="s">
        <v>205</v>
      </c>
      <c r="B116" s="67" t="s">
        <v>205</v>
      </c>
      <c r="C116" s="68" t="s">
        <v>206</v>
      </c>
      <c r="D116" s="64">
        <v>2275</v>
      </c>
      <c r="E116" s="65"/>
      <c r="F116" s="66">
        <f t="shared" si="3"/>
        <v>38608</v>
      </c>
      <c r="G116" s="44"/>
      <c r="H116" s="16"/>
      <c r="I116" s="16"/>
      <c r="K116" s="16"/>
      <c r="L116" s="36"/>
      <c r="M116" s="36"/>
      <c r="N116" s="36"/>
    </row>
    <row r="117" spans="1:14" x14ac:dyDescent="0.2">
      <c r="A117" s="67" t="s">
        <v>207</v>
      </c>
      <c r="B117" s="67" t="s">
        <v>207</v>
      </c>
      <c r="C117" s="68" t="s">
        <v>208</v>
      </c>
      <c r="D117" s="64">
        <v>1607</v>
      </c>
      <c r="E117" s="65"/>
      <c r="F117" s="66">
        <f t="shared" si="3"/>
        <v>27272</v>
      </c>
      <c r="G117" s="44"/>
      <c r="H117" s="16"/>
      <c r="I117" s="16"/>
      <c r="K117" s="16"/>
      <c r="L117" s="36"/>
      <c r="M117" s="36"/>
      <c r="N117" s="36"/>
    </row>
    <row r="118" spans="1:14" x14ac:dyDescent="0.2">
      <c r="A118" s="67" t="s">
        <v>209</v>
      </c>
      <c r="B118" s="67" t="s">
        <v>209</v>
      </c>
      <c r="C118" s="68" t="s">
        <v>210</v>
      </c>
      <c r="D118" s="64">
        <v>4371</v>
      </c>
      <c r="E118" s="65"/>
      <c r="F118" s="66">
        <f t="shared" si="3"/>
        <v>74178</v>
      </c>
      <c r="G118" s="44"/>
      <c r="H118" s="16"/>
      <c r="I118" s="16"/>
      <c r="K118" s="16"/>
      <c r="L118" s="36"/>
      <c r="M118" s="36"/>
      <c r="N118" s="36"/>
    </row>
    <row r="119" spans="1:14" x14ac:dyDescent="0.2">
      <c r="A119" s="67" t="s">
        <v>211</v>
      </c>
      <c r="B119" s="67" t="s">
        <v>211</v>
      </c>
      <c r="C119" s="68" t="s">
        <v>212</v>
      </c>
      <c r="D119" s="64">
        <v>18826</v>
      </c>
      <c r="E119" s="65"/>
      <c r="F119" s="66">
        <f t="shared" si="3"/>
        <v>319487</v>
      </c>
      <c r="G119" s="44"/>
      <c r="H119" s="16"/>
      <c r="I119" s="16"/>
      <c r="K119" s="16"/>
      <c r="L119" s="36"/>
      <c r="M119" s="36"/>
      <c r="N119" s="36"/>
    </row>
    <row r="120" spans="1:14" x14ac:dyDescent="0.2">
      <c r="A120" s="67" t="s">
        <v>213</v>
      </c>
      <c r="B120" s="67" t="s">
        <v>213</v>
      </c>
      <c r="C120" s="68" t="s">
        <v>214</v>
      </c>
      <c r="D120" s="64">
        <v>9662</v>
      </c>
      <c r="E120" s="65"/>
      <c r="F120" s="66">
        <f t="shared" si="3"/>
        <v>163969</v>
      </c>
      <c r="G120" s="44"/>
      <c r="H120" s="16"/>
      <c r="I120" s="16"/>
      <c r="K120" s="16"/>
      <c r="L120" s="36"/>
      <c r="M120" s="36"/>
      <c r="N120" s="36"/>
    </row>
    <row r="121" spans="1:14" x14ac:dyDescent="0.2">
      <c r="A121" s="67" t="s">
        <v>215</v>
      </c>
      <c r="B121" s="67" t="s">
        <v>215</v>
      </c>
      <c r="C121" s="68" t="s">
        <v>216</v>
      </c>
      <c r="D121" s="64">
        <v>12211</v>
      </c>
      <c r="E121" s="65"/>
      <c r="F121" s="66">
        <f t="shared" si="3"/>
        <v>207227</v>
      </c>
      <c r="G121" s="44"/>
      <c r="H121" s="16"/>
      <c r="I121" s="16"/>
      <c r="K121" s="16"/>
      <c r="L121" s="36"/>
      <c r="M121" s="36"/>
      <c r="N121" s="36"/>
    </row>
    <row r="122" spans="1:14" x14ac:dyDescent="0.2">
      <c r="A122" s="67" t="s">
        <v>217</v>
      </c>
      <c r="B122" s="67" t="s">
        <v>217</v>
      </c>
      <c r="C122" s="68" t="s">
        <v>218</v>
      </c>
      <c r="D122" s="64">
        <v>5398</v>
      </c>
      <c r="E122" s="65"/>
      <c r="F122" s="66">
        <f t="shared" si="3"/>
        <v>91607</v>
      </c>
      <c r="G122" s="44"/>
      <c r="H122" s="16"/>
      <c r="I122" s="16"/>
      <c r="K122" s="16"/>
      <c r="L122" s="36"/>
      <c r="M122" s="36"/>
      <c r="N122" s="36"/>
    </row>
    <row r="123" spans="1:14" x14ac:dyDescent="0.2">
      <c r="A123" s="67" t="s">
        <v>219</v>
      </c>
      <c r="B123" s="67" t="s">
        <v>219</v>
      </c>
      <c r="C123" s="68" t="s">
        <v>220</v>
      </c>
      <c r="D123" s="64">
        <v>2216</v>
      </c>
      <c r="E123" s="65"/>
      <c r="F123" s="66">
        <f t="shared" si="3"/>
        <v>37607</v>
      </c>
      <c r="G123" s="44"/>
      <c r="H123" s="16"/>
      <c r="I123" s="16"/>
      <c r="K123" s="16"/>
      <c r="L123" s="36"/>
      <c r="M123" s="36"/>
      <c r="N123" s="36"/>
    </row>
    <row r="124" spans="1:14" ht="13.5" thickBot="1" x14ac:dyDescent="0.25">
      <c r="A124" s="42"/>
      <c r="B124" s="42"/>
      <c r="C124" s="43"/>
      <c r="D124" s="73">
        <f>SUM(D8:D123)</f>
        <v>1454290</v>
      </c>
      <c r="E124" s="45"/>
      <c r="F124" s="73">
        <f>SUM(F8:F123)</f>
        <v>24680044</v>
      </c>
      <c r="G124" s="43"/>
      <c r="H124"/>
      <c r="M124" s="16"/>
    </row>
    <row r="125" spans="1:14" ht="13.5" thickTop="1" x14ac:dyDescent="0.2">
      <c r="A125" s="42"/>
      <c r="B125" s="42"/>
      <c r="C125" s="43"/>
      <c r="D125" s="44"/>
      <c r="E125" s="45"/>
      <c r="F125" s="43"/>
      <c r="G125" s="43"/>
    </row>
    <row r="126" spans="1:14" ht="13.5" thickBot="1" x14ac:dyDescent="0.25">
      <c r="A126" s="42"/>
      <c r="B126" s="42"/>
      <c r="C126" s="43"/>
      <c r="D126" s="44"/>
      <c r="E126" s="45"/>
      <c r="F126" s="43"/>
      <c r="G126" s="43"/>
    </row>
    <row r="127" spans="1:14" ht="15.75" thickBot="1" x14ac:dyDescent="0.3">
      <c r="A127" s="42"/>
      <c r="B127" s="42"/>
      <c r="C127" s="120" t="s">
        <v>262</v>
      </c>
      <c r="D127" s="121"/>
      <c r="E127" s="121"/>
      <c r="F127" s="122"/>
      <c r="G127" s="43"/>
    </row>
    <row r="128" spans="1:14" x14ac:dyDescent="0.2">
      <c r="A128" s="42"/>
      <c r="B128" s="42"/>
      <c r="C128" s="74"/>
      <c r="D128" s="75" t="s">
        <v>264</v>
      </c>
      <c r="E128" s="76"/>
      <c r="F128" s="77">
        <v>24680044</v>
      </c>
      <c r="G128" s="43"/>
    </row>
    <row r="129" spans="1:7" x14ac:dyDescent="0.2">
      <c r="A129" s="42"/>
      <c r="B129" s="42"/>
      <c r="C129" s="74"/>
      <c r="D129" s="78" t="s">
        <v>275</v>
      </c>
      <c r="E129" s="79"/>
      <c r="F129" s="80"/>
      <c r="G129" s="43"/>
    </row>
    <row r="130" spans="1:7" x14ac:dyDescent="0.2">
      <c r="A130" s="42"/>
      <c r="B130" s="42"/>
      <c r="C130" s="74"/>
      <c r="D130" s="75" t="s">
        <v>285</v>
      </c>
      <c r="E130" s="79"/>
      <c r="F130" s="80">
        <f>F128</f>
        <v>24680044</v>
      </c>
      <c r="G130" s="43"/>
    </row>
    <row r="131" spans="1:7" x14ac:dyDescent="0.2">
      <c r="A131" s="42"/>
      <c r="B131" s="42"/>
      <c r="C131" s="74"/>
      <c r="D131" s="81" t="s">
        <v>257</v>
      </c>
      <c r="E131" s="79"/>
      <c r="F131" s="80">
        <f>D124</f>
        <v>1454290</v>
      </c>
      <c r="G131" s="43"/>
    </row>
    <row r="132" spans="1:7" x14ac:dyDescent="0.2">
      <c r="A132" s="42"/>
      <c r="B132" s="42"/>
      <c r="C132" s="74"/>
      <c r="D132" s="78" t="s">
        <v>258</v>
      </c>
      <c r="E132" s="82"/>
      <c r="F132" s="83">
        <f>F130/F131</f>
        <v>16.970510695940973</v>
      </c>
      <c r="G132" s="43"/>
    </row>
    <row r="133" spans="1:7" x14ac:dyDescent="0.2">
      <c r="A133" s="42"/>
      <c r="B133" s="42"/>
      <c r="C133" s="74"/>
      <c r="D133" s="81" t="s">
        <v>259</v>
      </c>
      <c r="E133" s="84"/>
      <c r="F133" s="85"/>
      <c r="G133" s="43"/>
    </row>
    <row r="134" spans="1:7" x14ac:dyDescent="0.2">
      <c r="A134" s="42"/>
      <c r="B134" s="42"/>
      <c r="C134" s="74"/>
      <c r="D134" s="75" t="s">
        <v>258</v>
      </c>
      <c r="E134" s="86"/>
      <c r="F134" s="87">
        <f>SUM(F132:F133)</f>
        <v>16.970510695940973</v>
      </c>
      <c r="G134" s="43"/>
    </row>
    <row r="135" spans="1:7" x14ac:dyDescent="0.2">
      <c r="A135" s="42"/>
      <c r="B135" s="42"/>
      <c r="C135" s="74"/>
      <c r="D135" s="81" t="s">
        <v>260</v>
      </c>
      <c r="E135" s="79"/>
      <c r="F135" s="80">
        <f>F124-F130</f>
        <v>0</v>
      </c>
      <c r="G135" s="43"/>
    </row>
    <row r="136" spans="1:7" ht="13.5" thickBot="1" x14ac:dyDescent="0.25">
      <c r="A136" s="42"/>
      <c r="B136" s="42"/>
      <c r="C136" s="88"/>
      <c r="D136" s="89"/>
      <c r="E136" s="89"/>
      <c r="F136" s="90"/>
      <c r="G136" s="43"/>
    </row>
    <row r="137" spans="1:7" x14ac:dyDescent="0.2">
      <c r="A137" s="42"/>
      <c r="B137" s="42"/>
      <c r="C137" s="43"/>
      <c r="D137" s="44"/>
      <c r="E137" s="45"/>
      <c r="F137" s="45"/>
      <c r="G137" s="43"/>
    </row>
    <row r="138" spans="1:7" x14ac:dyDescent="0.2">
      <c r="F138" s="17"/>
    </row>
    <row r="139" spans="1:7" x14ac:dyDescent="0.2">
      <c r="F139" s="17"/>
    </row>
    <row r="140" spans="1:7" x14ac:dyDescent="0.2">
      <c r="F140" s="17"/>
    </row>
    <row r="141" spans="1:7" x14ac:dyDescent="0.2">
      <c r="F141" s="17"/>
    </row>
    <row r="142" spans="1:7" x14ac:dyDescent="0.2">
      <c r="F142" s="17"/>
    </row>
    <row r="143" spans="1:7" x14ac:dyDescent="0.2">
      <c r="F143" s="17"/>
    </row>
    <row r="144" spans="1:7" x14ac:dyDescent="0.2">
      <c r="F144" s="17"/>
    </row>
    <row r="145" spans="6:6" x14ac:dyDescent="0.2">
      <c r="F145" s="17"/>
    </row>
    <row r="146" spans="6:6" x14ac:dyDescent="0.2">
      <c r="F146" s="17"/>
    </row>
  </sheetData>
  <mergeCells count="3">
    <mergeCell ref="C127:F127"/>
    <mergeCell ref="A2:F2"/>
    <mergeCell ref="A3:F3"/>
  </mergeCells>
  <phoneticPr fontId="0" type="noConversion"/>
  <printOptions horizontalCentered="1"/>
  <pageMargins left="0.18" right="0.16" top="0.37" bottom="0.59" header="0.2" footer="0.19"/>
  <pageSetup scale="70" fitToHeight="2" orientation="portrait" r:id="rId1"/>
  <headerFooter>
    <oddFooter>&amp;L&amp;"Arial,Italic"&amp;8Division of School Business Services
School Allotments Section
&amp;Z&amp;F&amp;C &amp;R&amp;"Arial,Italic"&amp;8&amp;D
Page &amp;P of &amp;N</oddFooter>
  </headerFooter>
  <rowBreaks count="1" manualBreakCount="1">
    <brk id="1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G34"/>
  <sheetViews>
    <sheetView workbookViewId="0">
      <selection activeCell="C6" sqref="C6"/>
    </sheetView>
  </sheetViews>
  <sheetFormatPr defaultRowHeight="12.75" x14ac:dyDescent="0.2"/>
  <cols>
    <col min="1" max="1" width="38.85546875" customWidth="1"/>
    <col min="2" max="2" width="1.5703125" customWidth="1"/>
    <col min="3" max="3" width="16.5703125" customWidth="1"/>
    <col min="4" max="4" width="6.7109375" customWidth="1"/>
    <col min="6" max="6" width="14.140625" bestFit="1" customWidth="1"/>
    <col min="7" max="7" width="9.85546875" customWidth="1"/>
  </cols>
  <sheetData>
    <row r="1" spans="1:7" x14ac:dyDescent="0.2">
      <c r="A1" s="118" t="s">
        <v>266</v>
      </c>
      <c r="B1" s="118"/>
      <c r="C1" s="118"/>
      <c r="D1" s="118"/>
      <c r="E1" s="118"/>
      <c r="F1" s="119"/>
      <c r="G1" s="119"/>
    </row>
    <row r="2" spans="1:7" ht="76.900000000000006" customHeight="1" x14ac:dyDescent="0.2">
      <c r="A2" s="118"/>
      <c r="B2" s="118"/>
      <c r="C2" s="118"/>
      <c r="D2" s="118"/>
      <c r="E2" s="118"/>
      <c r="F2" s="119"/>
      <c r="G2" s="119"/>
    </row>
    <row r="3" spans="1:7" ht="25.15" customHeight="1" x14ac:dyDescent="0.25">
      <c r="A3" s="25" t="s">
        <v>263</v>
      </c>
      <c r="B3" s="2"/>
    </row>
    <row r="4" spans="1:7" ht="18" x14ac:dyDescent="0.25">
      <c r="A4" s="1" t="s">
        <v>265</v>
      </c>
      <c r="B4" s="2"/>
    </row>
    <row r="5" spans="1:7" x14ac:dyDescent="0.2">
      <c r="C5" s="12" t="s">
        <v>22</v>
      </c>
      <c r="D5" s="12" t="s">
        <v>6</v>
      </c>
    </row>
    <row r="6" spans="1:7" x14ac:dyDescent="0.2">
      <c r="A6" s="11" t="s">
        <v>2</v>
      </c>
      <c r="C6" s="23"/>
    </row>
    <row r="8" spans="1:7" x14ac:dyDescent="0.2">
      <c r="A8" s="10" t="s">
        <v>7</v>
      </c>
    </row>
    <row r="9" spans="1:7" x14ac:dyDescent="0.2">
      <c r="A9" t="s">
        <v>3</v>
      </c>
      <c r="C9" s="3">
        <f>ROUND(C$6*D9,0)</f>
        <v>0</v>
      </c>
      <c r="D9" s="4">
        <v>0.5</v>
      </c>
    </row>
    <row r="10" spans="1:7" x14ac:dyDescent="0.2">
      <c r="A10" t="s">
        <v>0</v>
      </c>
      <c r="C10" s="3">
        <f>ROUND(C$6*D10,0)</f>
        <v>0</v>
      </c>
      <c r="D10" s="4">
        <v>0.15</v>
      </c>
    </row>
    <row r="11" spans="1:7" ht="18" x14ac:dyDescent="0.25">
      <c r="A11" t="s">
        <v>13</v>
      </c>
      <c r="C11" s="3">
        <f>ROUND(C$6*D11,0)</f>
        <v>0</v>
      </c>
      <c r="D11" s="4">
        <v>0.35</v>
      </c>
    </row>
    <row r="15" spans="1:7" ht="18" x14ac:dyDescent="0.25">
      <c r="A15" s="13" t="s">
        <v>14</v>
      </c>
    </row>
    <row r="16" spans="1:7" ht="18" x14ac:dyDescent="0.25">
      <c r="A16" t="s">
        <v>15</v>
      </c>
      <c r="C16" s="26">
        <f>ROUND((C$11-C$20)*D16,0)</f>
        <v>0</v>
      </c>
      <c r="D16" s="4">
        <v>0.25800000000000001</v>
      </c>
      <c r="F16" s="24"/>
    </row>
    <row r="17" spans="1:7" x14ac:dyDescent="0.2">
      <c r="A17" t="s">
        <v>1</v>
      </c>
      <c r="C17" s="5">
        <f>ROUND((C$11-C$20)*D17,0)</f>
        <v>0</v>
      </c>
      <c r="D17" s="4">
        <v>0.1</v>
      </c>
      <c r="F17" s="15"/>
    </row>
    <row r="18" spans="1:7" ht="25.5" x14ac:dyDescent="0.2">
      <c r="A18" s="7" t="s">
        <v>8</v>
      </c>
      <c r="F18" s="29"/>
      <c r="G18" s="24"/>
    </row>
    <row r="19" spans="1:7" ht="51" x14ac:dyDescent="0.2">
      <c r="A19" s="7" t="s">
        <v>5</v>
      </c>
      <c r="C19" s="5">
        <f>ROUND((C$11-C$20)*D19,0)</f>
        <v>0</v>
      </c>
      <c r="D19" s="4">
        <v>0.64200000000000002</v>
      </c>
    </row>
    <row r="20" spans="1:7" x14ac:dyDescent="0.2">
      <c r="A20" t="s">
        <v>4</v>
      </c>
      <c r="C20" s="5">
        <v>0</v>
      </c>
      <c r="D20" s="6"/>
    </row>
    <row r="21" spans="1:7" ht="13.5" thickBot="1" x14ac:dyDescent="0.25">
      <c r="A21" t="s">
        <v>9</v>
      </c>
      <c r="C21" s="8">
        <f>SUM(C16:C20)</f>
        <v>0</v>
      </c>
    </row>
    <row r="22" spans="1:7" ht="13.5" thickTop="1" x14ac:dyDescent="0.2"/>
    <row r="23" spans="1:7" x14ac:dyDescent="0.2">
      <c r="A23" s="27" t="s">
        <v>267</v>
      </c>
    </row>
    <row r="25" spans="1:7" ht="18" x14ac:dyDescent="0.25">
      <c r="A25" s="13" t="s">
        <v>16</v>
      </c>
    </row>
    <row r="26" spans="1:7" x14ac:dyDescent="0.2">
      <c r="A26" t="s">
        <v>10</v>
      </c>
    </row>
    <row r="27" spans="1:7" ht="38.25" x14ac:dyDescent="0.2">
      <c r="A27" s="7" t="s">
        <v>21</v>
      </c>
    </row>
    <row r="28" spans="1:7" x14ac:dyDescent="0.2">
      <c r="A28" t="s">
        <v>11</v>
      </c>
    </row>
    <row r="30" spans="1:7" x14ac:dyDescent="0.2">
      <c r="A30" t="s">
        <v>12</v>
      </c>
    </row>
    <row r="31" spans="1:7" x14ac:dyDescent="0.2">
      <c r="A31" t="s">
        <v>17</v>
      </c>
    </row>
    <row r="32" spans="1:7" ht="12.75" customHeight="1" x14ac:dyDescent="0.2">
      <c r="A32" s="22" t="s">
        <v>18</v>
      </c>
    </row>
    <row r="33" spans="1:1" ht="12.75" customHeight="1" x14ac:dyDescent="0.2">
      <c r="A33" s="22" t="s">
        <v>20</v>
      </c>
    </row>
    <row r="34" spans="1:1" x14ac:dyDescent="0.2">
      <c r="A34" t="s">
        <v>19</v>
      </c>
    </row>
  </sheetData>
  <mergeCells count="1">
    <mergeCell ref="A1:G2"/>
  </mergeCells>
  <phoneticPr fontId="0" type="noConversion"/>
  <pageMargins left="0.34" right="0.75" top="1" bottom="1" header="0.5" footer="0.5"/>
  <pageSetup scale="91" orientation="portrait" r:id="rId1"/>
  <headerFooter alignWithMargins="0">
    <oddFooter>&amp;L&amp;"Arial,Italic"&amp;8&amp;Z&amp;F
&amp;A&amp;R&amp;"Arial,Italic"&amp;8&amp;D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Summary</vt:lpstr>
      <vt:lpstr>Distribution Plan (4th Qtr)</vt:lpstr>
      <vt:lpstr>Lottery Dist By LEA (4th qtr)</vt:lpstr>
      <vt:lpstr>Distribution Plan (3rd Qtr)</vt:lpstr>
      <vt:lpstr>Lottery Dist By LEA (3rd qtr)</vt:lpstr>
      <vt:lpstr>Distribution Plan (2nd Qtr)</vt:lpstr>
      <vt:lpstr>Lottery Dist By LEA (3rd qt) </vt:lpstr>
      <vt:lpstr>Lottery Dist By LEA (2nd qtr)</vt:lpstr>
      <vt:lpstr>Distribution Plan (1st Qtr)</vt:lpstr>
      <vt:lpstr>Lottery Dist By LEA (1st qtr)</vt:lpstr>
      <vt:lpstr>'Lottery Dist By LEA (1st qtr)'!Print_Area</vt:lpstr>
      <vt:lpstr>'Lottery Dist By LEA (2nd qtr)'!Print_Area</vt:lpstr>
      <vt:lpstr>'Lottery Dist By LEA (3rd qt) '!Print_Area</vt:lpstr>
      <vt:lpstr>'Lottery Dist By LEA (4th qtr)'!Print_Area</vt:lpstr>
      <vt:lpstr>Summary!Print_Area</vt:lpstr>
      <vt:lpstr>'Lottery Dist By LEA (1st qtr)'!Print_Titles</vt:lpstr>
      <vt:lpstr>'Lottery Dist By LEA (2nd qtr)'!Print_Titles</vt:lpstr>
      <vt:lpstr>'Lottery Dist By LEA (3rd qt) '!Print_Titles</vt:lpstr>
      <vt:lpstr>'Lottery Dist By LEA (3rd qtr)'!Print_Titles</vt:lpstr>
      <vt:lpstr>'Lottery Dist By LEA (4th qtr)'!Print_Titles</vt:lpstr>
      <vt:lpstr>Summary!Print_Titles</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Lottery Distribution</dc:title>
  <dc:subject>lottery distribution</dc:subject>
  <dc:creator>Lydia Prude / Phillip Price</dc:creator>
  <cp:keywords>lottery,fund,allot</cp:keywords>
  <cp:lastModifiedBy>Nicola Lefler</cp:lastModifiedBy>
  <cp:lastPrinted>2017-06-23T15:29:14Z</cp:lastPrinted>
  <dcterms:created xsi:type="dcterms:W3CDTF">2005-04-07T14:23:39Z</dcterms:created>
  <dcterms:modified xsi:type="dcterms:W3CDTF">2018-10-08T19:09:44Z</dcterms:modified>
</cp:coreProperties>
</file>